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90.6\отделпгс\САЙТЫ\Сайт venti-batts.ru\"/>
    </mc:Choice>
  </mc:AlternateContent>
  <bookViews>
    <workbookView xWindow="0" yWindow="0" windowWidth="28800" windowHeight="12435" tabRatio="818"/>
  </bookViews>
  <sheets>
    <sheet name="Оглавление" sheetId="41" r:id="rId1"/>
    <sheet name="Общестроительная изоляция" sheetId="1" r:id="rId2"/>
    <sheet name="Изоляция для НФС" sheetId="2" r:id="rId3"/>
    <sheet name="Изоляция для СФТК" sheetId="4" r:id="rId4"/>
    <sheet name="Изоляция для кровель" sheetId="51" r:id="rId5"/>
    <sheet name="Система РУФУКЛОН" sheetId="44" r:id="rId6"/>
    <sheet name="Изоляция ж-б и сэндвич-панелей" sheetId="49" r:id="rId7"/>
    <sheet name="Сопутствующая продукция" sheetId="50" r:id="rId8"/>
    <sheet name="ROCKROOF" sheetId="34" state="hidden" r:id="rId9"/>
  </sheets>
  <definedNames>
    <definedName name="_xlnm._FilterDatabase" localSheetId="8" hidden="1">ROCKROOF!$B$56:$F$57</definedName>
    <definedName name="_xlnm._FilterDatabase" localSheetId="4" hidden="1">'Изоляция для кровель'!$A$11:$N$155</definedName>
    <definedName name="_xlnm._FilterDatabase" localSheetId="2" hidden="1">'Изоляция для НФС'!$A$11:$N$156</definedName>
    <definedName name="_xlnm._FilterDatabase" localSheetId="3" hidden="1">'Изоляция для СФТК'!$A$11:$N$133</definedName>
    <definedName name="_xlnm._FilterDatabase" localSheetId="1" hidden="1">'Общестроительная изоляция'!$A$11:$N$167</definedName>
    <definedName name="summa" localSheetId="8">#REF!</definedName>
    <definedName name="TG_старая" localSheetId="8">#REF!</definedName>
    <definedName name="Z_3066E766_2DBB_45F3_A2D6_9FEF3BE8F3F5_.wvu.PrintArea" localSheetId="4" hidden="1">'Изоляция для кровель'!$A$1:$N$163</definedName>
    <definedName name="Z_3066E766_2DBB_45F3_A2D6_9FEF3BE8F3F5_.wvu.PrintArea" localSheetId="2" hidden="1">'Изоляция для НФС'!$A$1:$N$164</definedName>
    <definedName name="Z_3066E766_2DBB_45F3_A2D6_9FEF3BE8F3F5_.wvu.PrintArea" localSheetId="3" hidden="1">'Изоляция для СФТК'!$A$1:$N$141</definedName>
    <definedName name="Z_3066E766_2DBB_45F3_A2D6_9FEF3BE8F3F5_.wvu.PrintArea" localSheetId="6" hidden="1">'Изоляция ж-б и сэндвич-панелей'!$A$1:$N$52</definedName>
    <definedName name="Z_3066E766_2DBB_45F3_A2D6_9FEF3BE8F3F5_.wvu.PrintArea" localSheetId="1" hidden="1">'Общестроительная изоляция'!$A$1:$N$175</definedName>
    <definedName name="Z_3066E766_2DBB_45F3_A2D6_9FEF3BE8F3F5_.wvu.PrintArea" localSheetId="5" hidden="1">'Система РУФУКЛОН'!$A$1:$N$58</definedName>
    <definedName name="Z_3066E766_2DBB_45F3_A2D6_9FEF3BE8F3F5_.wvu.PrintTitles" localSheetId="2" hidden="1">'Изоляция для НФС'!$160:$163</definedName>
    <definedName name="Z_3066E766_2DBB_45F3_A2D6_9FEF3BE8F3F5_.wvu.PrintTitles" localSheetId="1" hidden="1">'Общестроительная изоляция'!$171:$175</definedName>
    <definedName name="_xlnm.Print_Titles" localSheetId="8">ROCKROOF!$1:$8</definedName>
    <definedName name="_xlnm.Print_Titles" localSheetId="4">'Изоляция для кровель'!$1:$11</definedName>
    <definedName name="_xlnm.Print_Titles" localSheetId="2">'Изоляция для НФС'!$1:$11</definedName>
    <definedName name="_xlnm.Print_Titles" localSheetId="3">'Изоляция для СФТК'!$1:$11</definedName>
    <definedName name="_xlnm.Print_Titles" localSheetId="1">'Общестроительная изоляция'!$1:$11</definedName>
    <definedName name="_xlnm.Print_Titles" localSheetId="7">'Сопутствующая продукция'!$1:$11</definedName>
    <definedName name="Закупочная_цена_TG" localSheetId="8">#REF!</definedName>
    <definedName name="Название_TG" localSheetId="8">#REF!</definedName>
    <definedName name="Название_Продукция" localSheetId="8">#REF!</definedName>
    <definedName name="_xlnm.Print_Area" localSheetId="8">ROCKROOF!$B$1:$F$128</definedName>
    <definedName name="_xlnm.Print_Area" localSheetId="4">'Изоляция для кровель'!$A$1:$N$166</definedName>
    <definedName name="_xlnm.Print_Area" localSheetId="3">'Изоляция для СФТК'!$A$1:$N$144</definedName>
    <definedName name="_xlnm.Print_Area" localSheetId="6">'Изоляция ж-б и сэндвич-панелей'!$A$1:$N$52</definedName>
    <definedName name="_xlnm.Print_Area" localSheetId="1">'Общестроительная изоляция'!$A$1:$N$178</definedName>
    <definedName name="_xlnm.Print_Area" localSheetId="0">Оглавление!$A$1:$O$171</definedName>
    <definedName name="_xlnm.Print_Area" localSheetId="5">'Система РУФУКЛОН'!$A$1:$N$57</definedName>
    <definedName name="_xlnm.Print_Area" localSheetId="7">'Сопутствующая продукция'!$A$1:$L$248</definedName>
  </definedNames>
  <calcPr calcId="152511"/>
  <customWorkbookViews>
    <customWorkbookView name="ank - Личное представление" guid="{3066E766-2DBB-45F3-A2D6-9FEF3BE8F3F5}" mergeInterval="0" personalView="1" maximized="1" windowWidth="1276" windowHeight="596" tabRatio="843" activeSheetId="1"/>
  </customWorkbookViews>
</workbook>
</file>

<file path=xl/calcChain.xml><?xml version="1.0" encoding="utf-8"?>
<calcChain xmlns="http://schemas.openxmlformats.org/spreadsheetml/2006/main">
  <c r="A94" i="41" l="1"/>
  <c r="A105" i="41"/>
  <c r="A110" i="41"/>
  <c r="A14" i="41"/>
  <c r="A61" i="41"/>
  <c r="A155" i="41"/>
  <c r="A119" i="41"/>
  <c r="A129" i="41"/>
  <c r="A148" i="41"/>
  <c r="A55" i="41"/>
  <c r="I120" i="50"/>
  <c r="I119" i="50"/>
  <c r="I118" i="50"/>
  <c r="I117" i="50"/>
  <c r="I116" i="50"/>
  <c r="J114" i="50"/>
  <c r="I111" i="50"/>
  <c r="I110" i="50"/>
  <c r="I109" i="50"/>
  <c r="I108" i="50"/>
  <c r="I107" i="50"/>
  <c r="I106" i="50"/>
  <c r="I105" i="50"/>
  <c r="I104" i="50"/>
  <c r="I103" i="50"/>
  <c r="I102" i="50"/>
  <c r="I101" i="50"/>
  <c r="I100" i="50"/>
  <c r="I99" i="50"/>
  <c r="I98" i="50"/>
  <c r="I97" i="50"/>
  <c r="I96" i="50"/>
  <c r="I95" i="50"/>
  <c r="J95" i="50" s="1"/>
  <c r="I94" i="50"/>
  <c r="I93" i="50"/>
  <c r="I92" i="50"/>
  <c r="I91" i="50"/>
  <c r="I90" i="50"/>
  <c r="I89" i="50"/>
  <c r="I88" i="50"/>
  <c r="I87" i="50"/>
  <c r="I86" i="50"/>
  <c r="I85" i="50"/>
  <c r="I84" i="50"/>
  <c r="I83" i="50"/>
  <c r="I82" i="50"/>
  <c r="I81" i="50"/>
  <c r="I80" i="50"/>
  <c r="I79" i="50"/>
  <c r="J79" i="50" s="1"/>
  <c r="I78" i="50"/>
  <c r="I77" i="50"/>
  <c r="I76" i="50"/>
  <c r="I75" i="50"/>
  <c r="I74" i="50"/>
  <c r="I73" i="50"/>
  <c r="I72" i="50"/>
  <c r="I71" i="50"/>
  <c r="I70" i="50"/>
  <c r="I69" i="50"/>
  <c r="I68" i="50"/>
  <c r="I67" i="50"/>
  <c r="I66" i="50"/>
  <c r="I65" i="50"/>
  <c r="I64" i="50"/>
  <c r="I63" i="50"/>
  <c r="J63" i="50" s="1"/>
  <c r="I62" i="50"/>
  <c r="I61" i="50"/>
  <c r="I60" i="50"/>
  <c r="I59" i="50"/>
  <c r="I58" i="50"/>
  <c r="I57" i="50"/>
  <c r="I56" i="50"/>
  <c r="I55" i="50"/>
  <c r="I54" i="50"/>
  <c r="I53" i="50"/>
  <c r="I52" i="50"/>
  <c r="I51" i="50"/>
  <c r="I50" i="50"/>
  <c r="I49" i="50"/>
  <c r="I48" i="50"/>
  <c r="I47" i="50"/>
  <c r="J47" i="50" s="1"/>
  <c r="I46" i="50"/>
  <c r="I45" i="50"/>
  <c r="I44" i="50"/>
  <c r="I43" i="50"/>
  <c r="I42" i="50"/>
  <c r="I41" i="50"/>
  <c r="I40" i="50"/>
  <c r="I39" i="50"/>
  <c r="I38" i="50"/>
  <c r="I34" i="50"/>
  <c r="I33" i="50"/>
  <c r="I25" i="50"/>
  <c r="K47" i="50" l="1"/>
  <c r="L47" i="50" s="1"/>
  <c r="K28" i="50"/>
  <c r="L28" i="50" s="1"/>
  <c r="J28" i="50"/>
  <c r="K55" i="50"/>
  <c r="L55" i="50" s="1"/>
  <c r="J55" i="50"/>
  <c r="K66" i="50"/>
  <c r="L66" i="50" s="1"/>
  <c r="J66" i="50"/>
  <c r="K74" i="50"/>
  <c r="L74" i="50" s="1"/>
  <c r="J74" i="50"/>
  <c r="K85" i="50"/>
  <c r="L85" i="50" s="1"/>
  <c r="J85" i="50"/>
  <c r="K96" i="50"/>
  <c r="L96" i="50" s="1"/>
  <c r="J96" i="50"/>
  <c r="K108" i="50"/>
  <c r="L108" i="50" s="1"/>
  <c r="J108" i="50"/>
  <c r="K112" i="50"/>
  <c r="L112" i="50" s="1"/>
  <c r="J112" i="50"/>
  <c r="K25" i="50"/>
  <c r="L25" i="50" s="1"/>
  <c r="J25" i="50"/>
  <c r="K29" i="50"/>
  <c r="L29" i="50" s="1"/>
  <c r="J29" i="50"/>
  <c r="K33" i="50"/>
  <c r="L33" i="50" s="1"/>
  <c r="J33" i="50"/>
  <c r="K37" i="50"/>
  <c r="L37" i="50" s="1"/>
  <c r="J37" i="50"/>
  <c r="K41" i="50"/>
  <c r="L41" i="50" s="1"/>
  <c r="J41" i="50"/>
  <c r="K45" i="50"/>
  <c r="L45" i="50" s="1"/>
  <c r="J45" i="50"/>
  <c r="K48" i="50"/>
  <c r="L48" i="50" s="1"/>
  <c r="J48" i="50"/>
  <c r="K52" i="50"/>
  <c r="L52" i="50" s="1"/>
  <c r="J52" i="50"/>
  <c r="K56" i="50"/>
  <c r="L56" i="50" s="1"/>
  <c r="J56" i="50"/>
  <c r="K60" i="50"/>
  <c r="L60" i="50" s="1"/>
  <c r="J60" i="50"/>
  <c r="K63" i="50"/>
  <c r="L63" i="50" s="1"/>
  <c r="K67" i="50"/>
  <c r="L67" i="50" s="1"/>
  <c r="J67" i="50"/>
  <c r="K71" i="50"/>
  <c r="L71" i="50" s="1"/>
  <c r="J71" i="50"/>
  <c r="K75" i="50"/>
  <c r="L75" i="50" s="1"/>
  <c r="J75" i="50"/>
  <c r="K82" i="50"/>
  <c r="L82" i="50" s="1"/>
  <c r="J82" i="50"/>
  <c r="K86" i="50"/>
  <c r="L86" i="50" s="1"/>
  <c r="J86" i="50"/>
  <c r="K90" i="50"/>
  <c r="L90" i="50" s="1"/>
  <c r="J90" i="50"/>
  <c r="K94" i="50"/>
  <c r="L94" i="50" s="1"/>
  <c r="J94" i="50"/>
  <c r="K97" i="50"/>
  <c r="L97" i="50" s="1"/>
  <c r="J97" i="50"/>
  <c r="K101" i="50"/>
  <c r="L101" i="50" s="1"/>
  <c r="J101" i="50"/>
  <c r="K105" i="50"/>
  <c r="L105" i="50" s="1"/>
  <c r="J105" i="50"/>
  <c r="K109" i="50"/>
  <c r="L109" i="50" s="1"/>
  <c r="J109" i="50"/>
  <c r="K113" i="50"/>
  <c r="L113" i="50" s="1"/>
  <c r="J113" i="50"/>
  <c r="K116" i="50"/>
  <c r="L116" i="50" s="1"/>
  <c r="J116" i="50"/>
  <c r="K120" i="50"/>
  <c r="L120" i="50" s="1"/>
  <c r="J120" i="50"/>
  <c r="K36" i="50"/>
  <c r="L36" i="50" s="1"/>
  <c r="J36" i="50"/>
  <c r="K40" i="50"/>
  <c r="L40" i="50" s="1"/>
  <c r="J40" i="50"/>
  <c r="K51" i="50"/>
  <c r="L51" i="50" s="1"/>
  <c r="J51" i="50"/>
  <c r="K59" i="50"/>
  <c r="L59" i="50" s="1"/>
  <c r="J59" i="50"/>
  <c r="K70" i="50"/>
  <c r="L70" i="50" s="1"/>
  <c r="J70" i="50"/>
  <c r="K81" i="50"/>
  <c r="L81" i="50" s="1"/>
  <c r="J81" i="50"/>
  <c r="K89" i="50"/>
  <c r="L89" i="50" s="1"/>
  <c r="J89" i="50"/>
  <c r="K100" i="50"/>
  <c r="L100" i="50" s="1"/>
  <c r="J100" i="50"/>
  <c r="K104" i="50"/>
  <c r="L104" i="50" s="1"/>
  <c r="J104" i="50"/>
  <c r="K115" i="50"/>
  <c r="L115" i="50" s="1"/>
  <c r="J115" i="50"/>
  <c r="K26" i="50"/>
  <c r="L26" i="50" s="1"/>
  <c r="J26" i="50"/>
  <c r="K30" i="50"/>
  <c r="L30" i="50" s="1"/>
  <c r="J30" i="50"/>
  <c r="K34" i="50"/>
  <c r="L34" i="50" s="1"/>
  <c r="J34" i="50"/>
  <c r="K38" i="50"/>
  <c r="L38" i="50" s="1"/>
  <c r="J38" i="50"/>
  <c r="K42" i="50"/>
  <c r="L42" i="50" s="1"/>
  <c r="J42" i="50"/>
  <c r="K46" i="50"/>
  <c r="L46" i="50" s="1"/>
  <c r="J46" i="50"/>
  <c r="K49" i="50"/>
  <c r="L49" i="50" s="1"/>
  <c r="J49" i="50"/>
  <c r="K53" i="50"/>
  <c r="L53" i="50" s="1"/>
  <c r="J53" i="50"/>
  <c r="K57" i="50"/>
  <c r="L57" i="50" s="1"/>
  <c r="J57" i="50"/>
  <c r="K61" i="50"/>
  <c r="L61" i="50" s="1"/>
  <c r="J61" i="50"/>
  <c r="K64" i="50"/>
  <c r="L64" i="50" s="1"/>
  <c r="J64" i="50"/>
  <c r="K68" i="50"/>
  <c r="L68" i="50" s="1"/>
  <c r="J68" i="50"/>
  <c r="K72" i="50"/>
  <c r="L72" i="50" s="1"/>
  <c r="J72" i="50"/>
  <c r="K76" i="50"/>
  <c r="L76" i="50" s="1"/>
  <c r="J76" i="50"/>
  <c r="K79" i="50"/>
  <c r="L79" i="50" s="1"/>
  <c r="K83" i="50"/>
  <c r="L83" i="50" s="1"/>
  <c r="J83" i="50"/>
  <c r="K87" i="50"/>
  <c r="L87" i="50" s="1"/>
  <c r="J87" i="50"/>
  <c r="K91" i="50"/>
  <c r="L91" i="50" s="1"/>
  <c r="J91" i="50"/>
  <c r="K98" i="50"/>
  <c r="L98" i="50" s="1"/>
  <c r="J98" i="50"/>
  <c r="K102" i="50"/>
  <c r="L102" i="50" s="1"/>
  <c r="J102" i="50"/>
  <c r="K106" i="50"/>
  <c r="L106" i="50" s="1"/>
  <c r="J106" i="50"/>
  <c r="K110" i="50"/>
  <c r="L110" i="50" s="1"/>
  <c r="J110" i="50"/>
  <c r="K117" i="50"/>
  <c r="L117" i="50" s="1"/>
  <c r="J117" i="50"/>
  <c r="K32" i="50"/>
  <c r="L32" i="50" s="1"/>
  <c r="J32" i="50"/>
  <c r="K44" i="50"/>
  <c r="L44" i="50" s="1"/>
  <c r="J44" i="50"/>
  <c r="K78" i="50"/>
  <c r="L78" i="50" s="1"/>
  <c r="J78" i="50"/>
  <c r="K93" i="50"/>
  <c r="L93" i="50" s="1"/>
  <c r="J93" i="50"/>
  <c r="K119" i="50"/>
  <c r="L119" i="50" s="1"/>
  <c r="J119" i="50"/>
  <c r="K27" i="50"/>
  <c r="L27" i="50" s="1"/>
  <c r="J27" i="50"/>
  <c r="K31" i="50"/>
  <c r="L31" i="50" s="1"/>
  <c r="J31" i="50"/>
  <c r="K35" i="50"/>
  <c r="L35" i="50" s="1"/>
  <c r="J35" i="50"/>
  <c r="K39" i="50"/>
  <c r="L39" i="50" s="1"/>
  <c r="J39" i="50"/>
  <c r="K43" i="50"/>
  <c r="L43" i="50" s="1"/>
  <c r="J43" i="50"/>
  <c r="K50" i="50"/>
  <c r="L50" i="50" s="1"/>
  <c r="J50" i="50"/>
  <c r="K54" i="50"/>
  <c r="L54" i="50" s="1"/>
  <c r="J54" i="50"/>
  <c r="K58" i="50"/>
  <c r="L58" i="50" s="1"/>
  <c r="J58" i="50"/>
  <c r="K62" i="50"/>
  <c r="L62" i="50" s="1"/>
  <c r="J62" i="50"/>
  <c r="K65" i="50"/>
  <c r="L65" i="50" s="1"/>
  <c r="J65" i="50"/>
  <c r="K69" i="50"/>
  <c r="L69" i="50" s="1"/>
  <c r="J69" i="50"/>
  <c r="K73" i="50"/>
  <c r="L73" i="50" s="1"/>
  <c r="J73" i="50"/>
  <c r="K77" i="50"/>
  <c r="L77" i="50" s="1"/>
  <c r="J77" i="50"/>
  <c r="K80" i="50"/>
  <c r="L80" i="50" s="1"/>
  <c r="J80" i="50"/>
  <c r="K84" i="50"/>
  <c r="L84" i="50" s="1"/>
  <c r="J84" i="50"/>
  <c r="K88" i="50"/>
  <c r="L88" i="50" s="1"/>
  <c r="J88" i="50"/>
  <c r="K92" i="50"/>
  <c r="L92" i="50" s="1"/>
  <c r="J92" i="50"/>
  <c r="K95" i="50"/>
  <c r="L95" i="50" s="1"/>
  <c r="K99" i="50"/>
  <c r="L99" i="50" s="1"/>
  <c r="J99" i="50"/>
  <c r="K103" i="50"/>
  <c r="L103" i="50" s="1"/>
  <c r="J103" i="50"/>
  <c r="K107" i="50"/>
  <c r="L107" i="50" s="1"/>
  <c r="J107" i="50"/>
  <c r="K111" i="50"/>
  <c r="L111" i="50" s="1"/>
  <c r="J111" i="50"/>
  <c r="K114" i="50"/>
  <c r="L114" i="50" s="1"/>
  <c r="K118" i="50"/>
  <c r="L118" i="50" s="1"/>
  <c r="J118" i="50"/>
  <c r="I223" i="50"/>
  <c r="I212" i="50"/>
  <c r="I211" i="50"/>
  <c r="I210" i="50"/>
  <c r="I209" i="50"/>
  <c r="I208" i="50"/>
  <c r="I207" i="50"/>
  <c r="I206" i="50"/>
  <c r="I205" i="50"/>
  <c r="I204" i="50"/>
  <c r="I203" i="50"/>
  <c r="I202" i="50"/>
  <c r="I201" i="50"/>
  <c r="I200" i="50"/>
  <c r="I199" i="50"/>
  <c r="I198" i="50"/>
  <c r="I197" i="50"/>
  <c r="I196" i="50"/>
  <c r="I195" i="50"/>
  <c r="I194" i="50"/>
  <c r="I193" i="50"/>
  <c r="I192" i="50"/>
  <c r="I189" i="50"/>
  <c r="I168" i="50"/>
  <c r="I164" i="50"/>
  <c r="I163" i="50"/>
  <c r="I162" i="50"/>
  <c r="I161" i="50"/>
  <c r="I160" i="50"/>
  <c r="I159" i="50"/>
  <c r="I158" i="50"/>
  <c r="I157" i="50"/>
  <c r="I156" i="50"/>
  <c r="I155" i="50"/>
  <c r="I154" i="50"/>
  <c r="I153" i="50"/>
  <c r="I152" i="50"/>
  <c r="I151" i="50"/>
  <c r="I150" i="50"/>
  <c r="I149" i="50"/>
  <c r="I148" i="50"/>
  <c r="I147" i="50"/>
  <c r="I146" i="50"/>
  <c r="I145" i="50"/>
  <c r="I144" i="50"/>
  <c r="I143" i="50"/>
  <c r="I142" i="50"/>
  <c r="I141" i="50"/>
  <c r="I140" i="50"/>
  <c r="I139" i="50"/>
  <c r="I138" i="50"/>
  <c r="I137" i="50"/>
  <c r="I136" i="50"/>
  <c r="I135" i="50"/>
  <c r="I134" i="50"/>
  <c r="I133" i="50"/>
  <c r="I132" i="50"/>
  <c r="I131" i="50"/>
  <c r="I130" i="50"/>
  <c r="I129" i="50"/>
  <c r="I128" i="50"/>
  <c r="I127" i="50"/>
  <c r="I126" i="50"/>
  <c r="I125" i="50"/>
  <c r="I124" i="50"/>
  <c r="I123" i="50"/>
  <c r="I122" i="50"/>
  <c r="K122" i="50" l="1"/>
  <c r="L122" i="50" s="1"/>
  <c r="J122" i="50"/>
  <c r="K138" i="50"/>
  <c r="L138" i="50" s="1"/>
  <c r="J138" i="50"/>
  <c r="K150" i="50"/>
  <c r="L150" i="50" s="1"/>
  <c r="J150" i="50"/>
  <c r="K162" i="50"/>
  <c r="L162" i="50" s="1"/>
  <c r="J162" i="50"/>
  <c r="K175" i="50"/>
  <c r="L175" i="50" s="1"/>
  <c r="J175" i="50"/>
  <c r="K185" i="50"/>
  <c r="L185" i="50" s="1"/>
  <c r="J185" i="50"/>
  <c r="K197" i="50"/>
  <c r="L197" i="50" s="1"/>
  <c r="J197" i="50"/>
  <c r="K209" i="50"/>
  <c r="L209" i="50" s="1"/>
  <c r="J209" i="50"/>
  <c r="K221" i="50"/>
  <c r="L221" i="50" s="1"/>
  <c r="J221" i="50"/>
  <c r="K233" i="50"/>
  <c r="L233" i="50" s="1"/>
  <c r="J233" i="50"/>
  <c r="K123" i="50"/>
  <c r="L123" i="50" s="1"/>
  <c r="J123" i="50"/>
  <c r="K131" i="50"/>
  <c r="L131" i="50" s="1"/>
  <c r="J131" i="50"/>
  <c r="K139" i="50"/>
  <c r="L139" i="50" s="1"/>
  <c r="J139" i="50"/>
  <c r="K147" i="50"/>
  <c r="L147" i="50" s="1"/>
  <c r="J147" i="50"/>
  <c r="K151" i="50"/>
  <c r="L151" i="50" s="1"/>
  <c r="J151" i="50"/>
  <c r="K155" i="50"/>
  <c r="L155" i="50" s="1"/>
  <c r="J155" i="50"/>
  <c r="K159" i="50"/>
  <c r="L159" i="50" s="1"/>
  <c r="J159" i="50"/>
  <c r="K163" i="50"/>
  <c r="L163" i="50" s="1"/>
  <c r="J163" i="50"/>
  <c r="K168" i="50"/>
  <c r="L168" i="50" s="1"/>
  <c r="J168" i="50"/>
  <c r="K172" i="50"/>
  <c r="L172" i="50" s="1"/>
  <c r="J172" i="50"/>
  <c r="K176" i="50"/>
  <c r="L176" i="50" s="1"/>
  <c r="J176" i="50"/>
  <c r="K179" i="50"/>
  <c r="L179" i="50" s="1"/>
  <c r="J179" i="50"/>
  <c r="K183" i="50"/>
  <c r="L183" i="50" s="1"/>
  <c r="J183" i="50"/>
  <c r="K186" i="50"/>
  <c r="L186" i="50" s="1"/>
  <c r="J186" i="50"/>
  <c r="K190" i="50"/>
  <c r="L190" i="50" s="1"/>
  <c r="J190" i="50"/>
  <c r="K194" i="50"/>
  <c r="L194" i="50" s="1"/>
  <c r="J194" i="50"/>
  <c r="K198" i="50"/>
  <c r="L198" i="50" s="1"/>
  <c r="J198" i="50"/>
  <c r="K202" i="50"/>
  <c r="L202" i="50" s="1"/>
  <c r="J202" i="50"/>
  <c r="K206" i="50"/>
  <c r="L206" i="50" s="1"/>
  <c r="J206" i="50"/>
  <c r="K210" i="50"/>
  <c r="L210" i="50" s="1"/>
  <c r="J210" i="50"/>
  <c r="K214" i="50"/>
  <c r="L214" i="50" s="1"/>
  <c r="J214" i="50"/>
  <c r="K218" i="50"/>
  <c r="L218" i="50" s="1"/>
  <c r="J218" i="50"/>
  <c r="K222" i="50"/>
  <c r="L222" i="50" s="1"/>
  <c r="J222" i="50"/>
  <c r="K226" i="50"/>
  <c r="L226" i="50" s="1"/>
  <c r="J226" i="50"/>
  <c r="K230" i="50"/>
  <c r="L230" i="50" s="1"/>
  <c r="J230" i="50"/>
  <c r="K234" i="50"/>
  <c r="L234" i="50" s="1"/>
  <c r="J234" i="50"/>
  <c r="K238" i="50"/>
  <c r="L238" i="50" s="1"/>
  <c r="J238" i="50"/>
  <c r="K126" i="50"/>
  <c r="L126" i="50" s="1"/>
  <c r="J126" i="50"/>
  <c r="K134" i="50"/>
  <c r="L134" i="50" s="1"/>
  <c r="J134" i="50"/>
  <c r="K146" i="50"/>
  <c r="L146" i="50" s="1"/>
  <c r="J146" i="50"/>
  <c r="K158" i="50"/>
  <c r="L158" i="50" s="1"/>
  <c r="J158" i="50"/>
  <c r="K171" i="50"/>
  <c r="L171" i="50" s="1"/>
  <c r="J171" i="50"/>
  <c r="K182" i="50"/>
  <c r="L182" i="50" s="1"/>
  <c r="J182" i="50"/>
  <c r="K193" i="50"/>
  <c r="L193" i="50" s="1"/>
  <c r="J193" i="50"/>
  <c r="K205" i="50"/>
  <c r="L205" i="50" s="1"/>
  <c r="J205" i="50"/>
  <c r="K217" i="50"/>
  <c r="L217" i="50" s="1"/>
  <c r="J217" i="50"/>
  <c r="K229" i="50"/>
  <c r="L229" i="50" s="1"/>
  <c r="J229" i="50"/>
  <c r="K237" i="50"/>
  <c r="L237" i="50" s="1"/>
  <c r="J237" i="50"/>
  <c r="K127" i="50"/>
  <c r="L127" i="50" s="1"/>
  <c r="J127" i="50"/>
  <c r="K135" i="50"/>
  <c r="L135" i="50" s="1"/>
  <c r="J135" i="50"/>
  <c r="K143" i="50"/>
  <c r="L143" i="50" s="1"/>
  <c r="J143" i="50"/>
  <c r="K124" i="50"/>
  <c r="L124" i="50" s="1"/>
  <c r="J124" i="50"/>
  <c r="K128" i="50"/>
  <c r="L128" i="50" s="1"/>
  <c r="J128" i="50"/>
  <c r="K132" i="50"/>
  <c r="L132" i="50" s="1"/>
  <c r="J132" i="50"/>
  <c r="K136" i="50"/>
  <c r="L136" i="50" s="1"/>
  <c r="J136" i="50"/>
  <c r="K140" i="50"/>
  <c r="L140" i="50" s="1"/>
  <c r="J140" i="50"/>
  <c r="K144" i="50"/>
  <c r="L144" i="50" s="1"/>
  <c r="J144" i="50"/>
  <c r="K148" i="50"/>
  <c r="L148" i="50" s="1"/>
  <c r="J148" i="50"/>
  <c r="K152" i="50"/>
  <c r="L152" i="50" s="1"/>
  <c r="J152" i="50"/>
  <c r="K156" i="50"/>
  <c r="L156" i="50" s="1"/>
  <c r="J156" i="50"/>
  <c r="K160" i="50"/>
  <c r="L160" i="50" s="1"/>
  <c r="J160" i="50"/>
  <c r="K164" i="50"/>
  <c r="L164" i="50" s="1"/>
  <c r="J164" i="50"/>
  <c r="K169" i="50"/>
  <c r="L169" i="50" s="1"/>
  <c r="J169" i="50"/>
  <c r="K173" i="50"/>
  <c r="L173" i="50" s="1"/>
  <c r="J173" i="50"/>
  <c r="K180" i="50"/>
  <c r="L180" i="50" s="1"/>
  <c r="J180" i="50"/>
  <c r="K187" i="50"/>
  <c r="L187" i="50" s="1"/>
  <c r="J187" i="50"/>
  <c r="K191" i="50"/>
  <c r="L191" i="50" s="1"/>
  <c r="J191" i="50"/>
  <c r="K195" i="50"/>
  <c r="L195" i="50" s="1"/>
  <c r="J195" i="50"/>
  <c r="K199" i="50"/>
  <c r="L199" i="50" s="1"/>
  <c r="J199" i="50"/>
  <c r="K203" i="50"/>
  <c r="L203" i="50" s="1"/>
  <c r="J203" i="50"/>
  <c r="K207" i="50"/>
  <c r="L207" i="50" s="1"/>
  <c r="J207" i="50"/>
  <c r="K211" i="50"/>
  <c r="L211" i="50" s="1"/>
  <c r="J211" i="50"/>
  <c r="K215" i="50"/>
  <c r="L215" i="50" s="1"/>
  <c r="J215" i="50"/>
  <c r="K219" i="50"/>
  <c r="L219" i="50" s="1"/>
  <c r="J219" i="50"/>
  <c r="K223" i="50"/>
  <c r="L223" i="50" s="1"/>
  <c r="J223" i="50"/>
  <c r="K227" i="50"/>
  <c r="L227" i="50" s="1"/>
  <c r="J227" i="50"/>
  <c r="K231" i="50"/>
  <c r="L231" i="50" s="1"/>
  <c r="J231" i="50"/>
  <c r="K235" i="50"/>
  <c r="L235" i="50" s="1"/>
  <c r="J235" i="50"/>
  <c r="K130" i="50"/>
  <c r="L130" i="50" s="1"/>
  <c r="J130" i="50"/>
  <c r="K142" i="50"/>
  <c r="L142" i="50" s="1"/>
  <c r="J142" i="50"/>
  <c r="K154" i="50"/>
  <c r="L154" i="50" s="1"/>
  <c r="J154" i="50"/>
  <c r="K167" i="50"/>
  <c r="L167" i="50" s="1"/>
  <c r="J167" i="50"/>
  <c r="K178" i="50"/>
  <c r="L178" i="50" s="1"/>
  <c r="J178" i="50"/>
  <c r="K189" i="50"/>
  <c r="L189" i="50" s="1"/>
  <c r="J189" i="50"/>
  <c r="K201" i="50"/>
  <c r="L201" i="50" s="1"/>
  <c r="J201" i="50"/>
  <c r="K213" i="50"/>
  <c r="L213" i="50" s="1"/>
  <c r="J213" i="50"/>
  <c r="K225" i="50"/>
  <c r="L225" i="50" s="1"/>
  <c r="J225" i="50"/>
  <c r="K125" i="50"/>
  <c r="L125" i="50" s="1"/>
  <c r="J125" i="50"/>
  <c r="K129" i="50"/>
  <c r="L129" i="50" s="1"/>
  <c r="J129" i="50"/>
  <c r="K133" i="50"/>
  <c r="L133" i="50" s="1"/>
  <c r="J133" i="50"/>
  <c r="K137" i="50"/>
  <c r="L137" i="50" s="1"/>
  <c r="J137" i="50"/>
  <c r="K141" i="50"/>
  <c r="L141" i="50" s="1"/>
  <c r="J141" i="50"/>
  <c r="K145" i="50"/>
  <c r="L145" i="50" s="1"/>
  <c r="J145" i="50"/>
  <c r="K149" i="50"/>
  <c r="L149" i="50" s="1"/>
  <c r="J149" i="50"/>
  <c r="K153" i="50"/>
  <c r="L153" i="50" s="1"/>
  <c r="J153" i="50"/>
  <c r="K157" i="50"/>
  <c r="L157" i="50" s="1"/>
  <c r="J157" i="50"/>
  <c r="K161" i="50"/>
  <c r="L161" i="50" s="1"/>
  <c r="J161" i="50"/>
  <c r="K166" i="50"/>
  <c r="L166" i="50" s="1"/>
  <c r="J166" i="50"/>
  <c r="K170" i="50"/>
  <c r="L170" i="50" s="1"/>
  <c r="J170" i="50"/>
  <c r="K174" i="50"/>
  <c r="L174" i="50" s="1"/>
  <c r="J174" i="50"/>
  <c r="K177" i="50"/>
  <c r="L177" i="50" s="1"/>
  <c r="J177" i="50"/>
  <c r="K181" i="50"/>
  <c r="L181" i="50" s="1"/>
  <c r="J181" i="50"/>
  <c r="K184" i="50"/>
  <c r="L184" i="50" s="1"/>
  <c r="J184" i="50"/>
  <c r="K188" i="50"/>
  <c r="L188" i="50" s="1"/>
  <c r="J188" i="50"/>
  <c r="K192" i="50"/>
  <c r="L192" i="50" s="1"/>
  <c r="J192" i="50"/>
  <c r="K196" i="50"/>
  <c r="L196" i="50" s="1"/>
  <c r="J196" i="50"/>
  <c r="K200" i="50"/>
  <c r="L200" i="50" s="1"/>
  <c r="J200" i="50"/>
  <c r="K204" i="50"/>
  <c r="L204" i="50" s="1"/>
  <c r="J204" i="50"/>
  <c r="K208" i="50"/>
  <c r="L208" i="50" s="1"/>
  <c r="J208" i="50"/>
  <c r="K212" i="50"/>
  <c r="L212" i="50" s="1"/>
  <c r="J212" i="50"/>
  <c r="K216" i="50"/>
  <c r="L216" i="50" s="1"/>
  <c r="J216" i="50"/>
  <c r="K220" i="50"/>
  <c r="L220" i="50" s="1"/>
  <c r="J220" i="50"/>
  <c r="K224" i="50"/>
  <c r="L224" i="50" s="1"/>
  <c r="J224" i="50"/>
  <c r="K228" i="50"/>
  <c r="L228" i="50" s="1"/>
  <c r="J228" i="50"/>
  <c r="K232" i="50"/>
  <c r="L232" i="50" s="1"/>
  <c r="J232" i="50"/>
  <c r="K236" i="50"/>
  <c r="L236" i="50" s="1"/>
  <c r="J236" i="50"/>
  <c r="I23" i="50"/>
  <c r="I22" i="50"/>
  <c r="I21" i="50"/>
  <c r="I20" i="50"/>
  <c r="I19" i="50"/>
  <c r="I18" i="50"/>
  <c r="I17" i="50"/>
  <c r="I16" i="50"/>
  <c r="I15" i="50"/>
  <c r="I14" i="50"/>
  <c r="I13" i="50"/>
  <c r="K16" i="50" l="1"/>
  <c r="L16" i="50" s="1"/>
  <c r="J16" i="50"/>
  <c r="K13" i="50"/>
  <c r="L13" i="50" s="1"/>
  <c r="J13" i="50"/>
  <c r="K21" i="50"/>
  <c r="L21" i="50" s="1"/>
  <c r="J21" i="50"/>
  <c r="K20" i="50"/>
  <c r="L20" i="50" s="1"/>
  <c r="J20" i="50"/>
  <c r="K17" i="50"/>
  <c r="L17" i="50" s="1"/>
  <c r="J17" i="50"/>
  <c r="K14" i="50"/>
  <c r="L14" i="50" s="1"/>
  <c r="J14" i="50"/>
  <c r="K18" i="50"/>
  <c r="L18" i="50" s="1"/>
  <c r="J18" i="50"/>
  <c r="K22" i="50"/>
  <c r="L22" i="50" s="1"/>
  <c r="J22" i="50"/>
  <c r="K15" i="50"/>
  <c r="L15" i="50" s="1"/>
  <c r="J15" i="50"/>
  <c r="K19" i="50"/>
  <c r="L19" i="50" s="1"/>
  <c r="J19" i="50"/>
  <c r="K23" i="50"/>
  <c r="L23" i="50" s="1"/>
  <c r="J23" i="50"/>
  <c r="A4" i="50"/>
  <c r="K49" i="44"/>
  <c r="M49" i="44" s="1"/>
  <c r="N49" i="44" s="1"/>
  <c r="K48" i="44"/>
  <c r="M48" i="44" s="1"/>
  <c r="N48" i="44" s="1"/>
  <c r="K47" i="44"/>
  <c r="M47" i="44" s="1"/>
  <c r="N47" i="44" s="1"/>
  <c r="K46" i="44"/>
  <c r="M46" i="44" s="1"/>
  <c r="N46" i="44" s="1"/>
  <c r="K45" i="44"/>
  <c r="M45" i="44" s="1"/>
  <c r="N45" i="44" s="1"/>
  <c r="K44" i="44"/>
  <c r="M44" i="44" s="1"/>
  <c r="N44" i="44" s="1"/>
  <c r="K43" i="44"/>
  <c r="M43" i="44" s="1"/>
  <c r="N43" i="44" s="1"/>
  <c r="K42" i="44"/>
  <c r="M42" i="44" s="1"/>
  <c r="N42" i="44" s="1"/>
  <c r="K41" i="44"/>
  <c r="M41" i="44" s="1"/>
  <c r="N41" i="44" s="1"/>
  <c r="K40" i="44"/>
  <c r="M40" i="44" s="1"/>
  <c r="N40" i="44" s="1"/>
  <c r="K39" i="44"/>
  <c r="M39" i="44" s="1"/>
  <c r="N39" i="44" s="1"/>
  <c r="K38" i="44"/>
  <c r="M38" i="44" s="1"/>
  <c r="N38" i="44" s="1"/>
  <c r="K37" i="44"/>
  <c r="M37" i="44" s="1"/>
  <c r="N37" i="44" s="1"/>
  <c r="K36" i="44"/>
  <c r="M36" i="44" s="1"/>
  <c r="N36" i="44" s="1"/>
  <c r="K35" i="44"/>
  <c r="M35" i="44" s="1"/>
  <c r="N35" i="44" s="1"/>
  <c r="K34" i="44"/>
  <c r="M34" i="44" s="1"/>
  <c r="N34" i="44" s="1"/>
  <c r="K33" i="44"/>
  <c r="M33" i="44" s="1"/>
  <c r="N33" i="44" s="1"/>
  <c r="K32" i="44"/>
  <c r="M32" i="44" s="1"/>
  <c r="N32" i="44" s="1"/>
  <c r="K31" i="44"/>
  <c r="M31" i="44" s="1"/>
  <c r="N31" i="44" s="1"/>
  <c r="K30" i="44"/>
  <c r="M30" i="44" s="1"/>
  <c r="N30" i="44" s="1"/>
  <c r="K29" i="44"/>
  <c r="M29" i="44" s="1"/>
  <c r="N29" i="44" s="1"/>
  <c r="K28" i="44"/>
  <c r="M28" i="44" s="1"/>
  <c r="N28" i="44" s="1"/>
  <c r="K27" i="44"/>
  <c r="M27" i="44" s="1"/>
  <c r="N27" i="44" s="1"/>
  <c r="K26" i="44"/>
  <c r="M26" i="44" s="1"/>
  <c r="N26" i="44" s="1"/>
  <c r="K25" i="44"/>
  <c r="M25" i="44" s="1"/>
  <c r="N25" i="44" s="1"/>
  <c r="K24" i="44"/>
  <c r="M24" i="44" s="1"/>
  <c r="N24" i="44" s="1"/>
  <c r="K23" i="44"/>
  <c r="M23" i="44" s="1"/>
  <c r="N23" i="44" s="1"/>
  <c r="K22" i="44"/>
  <c r="M22" i="44" s="1"/>
  <c r="N22" i="44" s="1"/>
  <c r="K21" i="44"/>
  <c r="M21" i="44" s="1"/>
  <c r="N21" i="44" s="1"/>
  <c r="K20" i="44"/>
  <c r="M20" i="44" s="1"/>
  <c r="N20" i="44" s="1"/>
  <c r="K19" i="44"/>
  <c r="M19" i="44" s="1"/>
  <c r="N19" i="44" s="1"/>
  <c r="K18" i="44"/>
  <c r="M18" i="44" s="1"/>
  <c r="N18" i="44" s="1"/>
  <c r="K17" i="44"/>
  <c r="M17" i="44" s="1"/>
  <c r="N17" i="44" s="1"/>
  <c r="K16" i="44"/>
  <c r="M16" i="44" s="1"/>
  <c r="N16" i="44" s="1"/>
  <c r="K15" i="44"/>
  <c r="M15" i="44" s="1"/>
  <c r="N15" i="44" s="1"/>
  <c r="K14" i="44"/>
  <c r="M14" i="44" s="1"/>
  <c r="N14" i="44" s="1"/>
  <c r="K13" i="44"/>
  <c r="L13" i="44" s="1"/>
  <c r="K12" i="44"/>
  <c r="L12" i="44" s="1"/>
  <c r="A4" i="44"/>
  <c r="M13" i="44" l="1"/>
  <c r="N13" i="44" s="1"/>
  <c r="M12" i="44"/>
  <c r="N12" i="44" s="1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36" i="44"/>
  <c r="L37" i="44"/>
  <c r="L38" i="44"/>
  <c r="L39" i="44"/>
  <c r="L40" i="44"/>
  <c r="L41" i="44"/>
  <c r="L42" i="44"/>
  <c r="L43" i="44"/>
  <c r="L44" i="44"/>
  <c r="L45" i="44"/>
  <c r="L46" i="44"/>
  <c r="L47" i="44"/>
  <c r="L48" i="44"/>
  <c r="L49" i="44"/>
  <c r="M43" i="49"/>
  <c r="N43" i="49" s="1"/>
  <c r="M42" i="49"/>
  <c r="N42" i="49" s="1"/>
  <c r="M41" i="49"/>
  <c r="N41" i="49" s="1"/>
  <c r="M40" i="49"/>
  <c r="N40" i="49" s="1"/>
  <c r="M39" i="49"/>
  <c r="N39" i="49" s="1"/>
  <c r="M38" i="49"/>
  <c r="N38" i="49" s="1"/>
  <c r="M37" i="49"/>
  <c r="N37" i="49" s="1"/>
  <c r="M36" i="49"/>
  <c r="N36" i="49" s="1"/>
  <c r="M35" i="49"/>
  <c r="N35" i="49" s="1"/>
  <c r="M34" i="49"/>
  <c r="N34" i="49" s="1"/>
  <c r="M33" i="49"/>
  <c r="N33" i="49" s="1"/>
  <c r="M32" i="49"/>
  <c r="N32" i="49" s="1"/>
  <c r="M31" i="49"/>
  <c r="N31" i="49" s="1"/>
  <c r="M30" i="49"/>
  <c r="N30" i="49" s="1"/>
  <c r="M29" i="49"/>
  <c r="N29" i="49" s="1"/>
  <c r="M28" i="49"/>
  <c r="N28" i="49" s="1"/>
  <c r="M27" i="49"/>
  <c r="N27" i="49" s="1"/>
  <c r="M26" i="49"/>
  <c r="N26" i="49" s="1"/>
  <c r="M25" i="49"/>
  <c r="N25" i="49" s="1"/>
  <c r="M24" i="49"/>
  <c r="N24" i="49" s="1"/>
  <c r="M22" i="49"/>
  <c r="N22" i="49" s="1"/>
  <c r="M21" i="49"/>
  <c r="N21" i="49" s="1"/>
  <c r="M20" i="49"/>
  <c r="N20" i="49" s="1"/>
  <c r="M19" i="49"/>
  <c r="N19" i="49" s="1"/>
  <c r="M18" i="49"/>
  <c r="N18" i="49" s="1"/>
  <c r="M17" i="49"/>
  <c r="N17" i="49" s="1"/>
  <c r="M16" i="49"/>
  <c r="N16" i="49" s="1"/>
  <c r="M15" i="49"/>
  <c r="N15" i="49" s="1"/>
  <c r="M13" i="49"/>
  <c r="N13" i="49" s="1"/>
  <c r="M14" i="49"/>
  <c r="N14" i="49" s="1"/>
  <c r="I43" i="49"/>
  <c r="H43" i="49"/>
  <c r="I42" i="49"/>
  <c r="H42" i="49"/>
  <c r="I41" i="49"/>
  <c r="H41" i="49"/>
  <c r="I40" i="49"/>
  <c r="H40" i="49"/>
  <c r="I39" i="49"/>
  <c r="H39" i="49"/>
  <c r="I38" i="49"/>
  <c r="H38" i="49"/>
  <c r="I37" i="49"/>
  <c r="H37" i="49"/>
  <c r="I36" i="49"/>
  <c r="H36" i="49"/>
  <c r="I35" i="49"/>
  <c r="H35" i="49"/>
  <c r="I34" i="49"/>
  <c r="H34" i="49"/>
  <c r="I33" i="49"/>
  <c r="H33" i="49"/>
  <c r="I32" i="49"/>
  <c r="H32" i="49"/>
  <c r="I31" i="49"/>
  <c r="H31" i="49"/>
  <c r="I30" i="49"/>
  <c r="H30" i="49"/>
  <c r="I29" i="49"/>
  <c r="H29" i="49"/>
  <c r="I28" i="49"/>
  <c r="H28" i="49"/>
  <c r="I27" i="49"/>
  <c r="H27" i="49"/>
  <c r="I26" i="49"/>
  <c r="H26" i="49"/>
  <c r="I25" i="49"/>
  <c r="H25" i="49"/>
  <c r="K24" i="49" l="1"/>
  <c r="L24" i="49" s="1"/>
  <c r="K25" i="49"/>
  <c r="L25" i="49" s="1"/>
  <c r="K26" i="49"/>
  <c r="L26" i="49" s="1"/>
  <c r="K27" i="49"/>
  <c r="L27" i="49" s="1"/>
  <c r="K28" i="49"/>
  <c r="L28" i="49" s="1"/>
  <c r="K29" i="49"/>
  <c r="L29" i="49" s="1"/>
  <c r="K30" i="49"/>
  <c r="L30" i="49" s="1"/>
  <c r="K31" i="49"/>
  <c r="L31" i="49" s="1"/>
  <c r="K32" i="49"/>
  <c r="L32" i="49" s="1"/>
  <c r="K33" i="49"/>
  <c r="L33" i="49" s="1"/>
  <c r="K34" i="49"/>
  <c r="L34" i="49" s="1"/>
  <c r="K35" i="49"/>
  <c r="L35" i="49" s="1"/>
  <c r="K36" i="49"/>
  <c r="L36" i="49" s="1"/>
  <c r="K37" i="49"/>
  <c r="L37" i="49" s="1"/>
  <c r="K38" i="49"/>
  <c r="L38" i="49" s="1"/>
  <c r="K39" i="49"/>
  <c r="L39" i="49" s="1"/>
  <c r="K40" i="49"/>
  <c r="L40" i="49" s="1"/>
  <c r="K41" i="49"/>
  <c r="L41" i="49" s="1"/>
  <c r="K42" i="49"/>
  <c r="L42" i="49" s="1"/>
  <c r="K43" i="49"/>
  <c r="L43" i="49" s="1"/>
  <c r="K13" i="49"/>
  <c r="L13" i="49" s="1"/>
  <c r="K15" i="49"/>
  <c r="L15" i="49" s="1"/>
  <c r="K16" i="49"/>
  <c r="L16" i="49" s="1"/>
  <c r="K17" i="49"/>
  <c r="L17" i="49" s="1"/>
  <c r="K18" i="49"/>
  <c r="L18" i="49" s="1"/>
  <c r="K19" i="49"/>
  <c r="L19" i="49" s="1"/>
  <c r="K20" i="49"/>
  <c r="L20" i="49" s="1"/>
  <c r="K21" i="49"/>
  <c r="L21" i="49" s="1"/>
  <c r="K22" i="49"/>
  <c r="L22" i="49" s="1"/>
  <c r="K14" i="49"/>
  <c r="L14" i="49" s="1"/>
  <c r="M133" i="4" l="1"/>
  <c r="N133" i="4" s="1"/>
  <c r="M132" i="4"/>
  <c r="N132" i="4" s="1"/>
  <c r="M131" i="4"/>
  <c r="N131" i="4" s="1"/>
  <c r="M130" i="4"/>
  <c r="N130" i="4" s="1"/>
  <c r="M129" i="4"/>
  <c r="N129" i="4" s="1"/>
  <c r="M128" i="4"/>
  <c r="N128" i="4" s="1"/>
  <c r="M127" i="4"/>
  <c r="N127" i="4" s="1"/>
  <c r="M126" i="4"/>
  <c r="N126" i="4" s="1"/>
  <c r="M125" i="4"/>
  <c r="N125" i="4" s="1"/>
  <c r="M124" i="4"/>
  <c r="N124" i="4" s="1"/>
  <c r="M123" i="4"/>
  <c r="N123" i="4" s="1"/>
  <c r="M122" i="4"/>
  <c r="N122" i="4" s="1"/>
  <c r="M121" i="4"/>
  <c r="N121" i="4" s="1"/>
  <c r="M120" i="4"/>
  <c r="N120" i="4" s="1"/>
  <c r="M119" i="4"/>
  <c r="N119" i="4" s="1"/>
  <c r="M118" i="4"/>
  <c r="N118" i="4" s="1"/>
  <c r="M116" i="4"/>
  <c r="N116" i="4" s="1"/>
  <c r="M115" i="4"/>
  <c r="N115" i="4" s="1"/>
  <c r="M114" i="4"/>
  <c r="N114" i="4" s="1"/>
  <c r="M113" i="4"/>
  <c r="N113" i="4" s="1"/>
  <c r="M112" i="4"/>
  <c r="N112" i="4" s="1"/>
  <c r="M111" i="4"/>
  <c r="N111" i="4" s="1"/>
  <c r="M110" i="4"/>
  <c r="N110" i="4" s="1"/>
  <c r="M109" i="4"/>
  <c r="N109" i="4" s="1"/>
  <c r="M108" i="4"/>
  <c r="N108" i="4" s="1"/>
  <c r="M107" i="4"/>
  <c r="N107" i="4" s="1"/>
  <c r="M106" i="4"/>
  <c r="N106" i="4" s="1"/>
  <c r="M105" i="4"/>
  <c r="N105" i="4" s="1"/>
  <c r="M104" i="4"/>
  <c r="N104" i="4" s="1"/>
  <c r="M103" i="4"/>
  <c r="N103" i="4" s="1"/>
  <c r="M102" i="4"/>
  <c r="N102" i="4" s="1"/>
  <c r="M101" i="4"/>
  <c r="N101" i="4" s="1"/>
  <c r="M99" i="4"/>
  <c r="N99" i="4" s="1"/>
  <c r="M98" i="4"/>
  <c r="N98" i="4" s="1"/>
  <c r="M97" i="4"/>
  <c r="N97" i="4" s="1"/>
  <c r="M95" i="4"/>
  <c r="N95" i="4" s="1"/>
  <c r="M94" i="4"/>
  <c r="N94" i="4" s="1"/>
  <c r="M93" i="4"/>
  <c r="N93" i="4" s="1"/>
  <c r="M92" i="4"/>
  <c r="N92" i="4" s="1"/>
  <c r="M91" i="4"/>
  <c r="N91" i="4" s="1"/>
  <c r="M90" i="4"/>
  <c r="N90" i="4" s="1"/>
  <c r="M89" i="4"/>
  <c r="N89" i="4" s="1"/>
  <c r="M88" i="4"/>
  <c r="N88" i="4" s="1"/>
  <c r="M87" i="4"/>
  <c r="N87" i="4" s="1"/>
  <c r="M86" i="4"/>
  <c r="N86" i="4" s="1"/>
  <c r="M85" i="4"/>
  <c r="N85" i="4" s="1"/>
  <c r="M84" i="4"/>
  <c r="N84" i="4" s="1"/>
  <c r="M83" i="4"/>
  <c r="N83" i="4" s="1"/>
  <c r="M82" i="4"/>
  <c r="N82" i="4" s="1"/>
  <c r="M81" i="4"/>
  <c r="N81" i="4" s="1"/>
  <c r="M80" i="4"/>
  <c r="N80" i="4" s="1"/>
  <c r="M79" i="4"/>
  <c r="N79" i="4" s="1"/>
  <c r="M78" i="4"/>
  <c r="N78" i="4" s="1"/>
  <c r="M77" i="4"/>
  <c r="N77" i="4" s="1"/>
  <c r="M76" i="4"/>
  <c r="N76" i="4" s="1"/>
  <c r="M75" i="4"/>
  <c r="N75" i="4" s="1"/>
  <c r="M74" i="4"/>
  <c r="N74" i="4" s="1"/>
  <c r="M73" i="4"/>
  <c r="N73" i="4" s="1"/>
  <c r="M72" i="4"/>
  <c r="N72" i="4" s="1"/>
  <c r="M71" i="4"/>
  <c r="N71" i="4" s="1"/>
  <c r="M70" i="4"/>
  <c r="N70" i="4" s="1"/>
  <c r="M69" i="4"/>
  <c r="N69" i="4" s="1"/>
  <c r="M68" i="4"/>
  <c r="N68" i="4" s="1"/>
  <c r="M67" i="4"/>
  <c r="N67" i="4" s="1"/>
  <c r="M66" i="4"/>
  <c r="N66" i="4" s="1"/>
  <c r="M65" i="4"/>
  <c r="N65" i="4" s="1"/>
  <c r="M64" i="4"/>
  <c r="N64" i="4" s="1"/>
  <c r="M63" i="4"/>
  <c r="N63" i="4" s="1"/>
  <c r="M62" i="4"/>
  <c r="N62" i="4" s="1"/>
  <c r="M61" i="4"/>
  <c r="N61" i="4" s="1"/>
  <c r="M60" i="4"/>
  <c r="N60" i="4" s="1"/>
  <c r="M59" i="4"/>
  <c r="N59" i="4" s="1"/>
  <c r="M58" i="4"/>
  <c r="N58" i="4" s="1"/>
  <c r="M57" i="4"/>
  <c r="N57" i="4" s="1"/>
  <c r="M56" i="4"/>
  <c r="N56" i="4" s="1"/>
  <c r="M55" i="4"/>
  <c r="N55" i="4" s="1"/>
  <c r="M54" i="4"/>
  <c r="N54" i="4" s="1"/>
  <c r="M53" i="4"/>
  <c r="N53" i="4" s="1"/>
  <c r="M51" i="4"/>
  <c r="N51" i="4" s="1"/>
  <c r="M50" i="4"/>
  <c r="N50" i="4" s="1"/>
  <c r="M49" i="4"/>
  <c r="N49" i="4" s="1"/>
  <c r="M48" i="4"/>
  <c r="N48" i="4" s="1"/>
  <c r="M47" i="4"/>
  <c r="N47" i="4" s="1"/>
  <c r="M46" i="4"/>
  <c r="N46" i="4" s="1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3" i="4"/>
  <c r="N13" i="4" s="1"/>
  <c r="M14" i="4"/>
  <c r="N14" i="4" s="1"/>
  <c r="I99" i="4"/>
  <c r="H99" i="4"/>
  <c r="H97" i="4"/>
  <c r="I97" i="4"/>
  <c r="H98" i="4"/>
  <c r="I98" i="4"/>
  <c r="A74" i="41"/>
  <c r="A7" i="41"/>
  <c r="A85" i="41"/>
  <c r="A81" i="41"/>
  <c r="M155" i="51"/>
  <c r="N155" i="51" s="1"/>
  <c r="M154" i="51"/>
  <c r="N154" i="51" s="1"/>
  <c r="M153" i="51"/>
  <c r="N153" i="51" s="1"/>
  <c r="M152" i="51"/>
  <c r="N152" i="51" s="1"/>
  <c r="M151" i="51"/>
  <c r="N151" i="51" s="1"/>
  <c r="M150" i="51"/>
  <c r="N150" i="51" s="1"/>
  <c r="M149" i="51"/>
  <c r="N149" i="51" s="1"/>
  <c r="M148" i="51"/>
  <c r="N148" i="51" s="1"/>
  <c r="M147" i="51"/>
  <c r="N147" i="51" s="1"/>
  <c r="M146" i="51"/>
  <c r="N146" i="51" s="1"/>
  <c r="M145" i="51"/>
  <c r="N145" i="51" s="1"/>
  <c r="M144" i="51"/>
  <c r="N144" i="51" s="1"/>
  <c r="M143" i="51"/>
  <c r="N143" i="51" s="1"/>
  <c r="M142" i="51"/>
  <c r="N142" i="51" s="1"/>
  <c r="M141" i="51"/>
  <c r="N141" i="51" s="1"/>
  <c r="M140" i="51"/>
  <c r="N140" i="51" s="1"/>
  <c r="M131" i="51"/>
  <c r="N131" i="51" s="1"/>
  <c r="M130" i="51"/>
  <c r="N130" i="51" s="1"/>
  <c r="M129" i="51"/>
  <c r="N129" i="51" s="1"/>
  <c r="M128" i="51"/>
  <c r="N128" i="51" s="1"/>
  <c r="M127" i="51"/>
  <c r="N127" i="51" s="1"/>
  <c r="M126" i="51"/>
  <c r="N126" i="51" s="1"/>
  <c r="M125" i="51"/>
  <c r="N125" i="51" s="1"/>
  <c r="M124" i="51"/>
  <c r="N124" i="51" s="1"/>
  <c r="M123" i="51"/>
  <c r="N123" i="51" s="1"/>
  <c r="M122" i="51"/>
  <c r="N122" i="51" s="1"/>
  <c r="M121" i="51"/>
  <c r="N121" i="51" s="1"/>
  <c r="M120" i="51"/>
  <c r="N120" i="51" s="1"/>
  <c r="M119" i="51"/>
  <c r="N119" i="51" s="1"/>
  <c r="M118" i="51"/>
  <c r="N118" i="51" s="1"/>
  <c r="M117" i="51"/>
  <c r="N117" i="51" s="1"/>
  <c r="M116" i="51"/>
  <c r="N116" i="51" s="1"/>
  <c r="M115" i="51"/>
  <c r="N115" i="51" s="1"/>
  <c r="M139" i="51"/>
  <c r="N139" i="51" s="1"/>
  <c r="M138" i="51"/>
  <c r="N138" i="51" s="1"/>
  <c r="M137" i="51"/>
  <c r="N137" i="51" s="1"/>
  <c r="M136" i="51"/>
  <c r="N136" i="51" s="1"/>
  <c r="M135" i="51"/>
  <c r="N135" i="51" s="1"/>
  <c r="M134" i="51"/>
  <c r="N134" i="51" s="1"/>
  <c r="M133" i="51"/>
  <c r="N133" i="51" s="1"/>
  <c r="M132" i="51"/>
  <c r="N132" i="51" s="1"/>
  <c r="M113" i="51"/>
  <c r="N113" i="51" s="1"/>
  <c r="M112" i="51"/>
  <c r="N112" i="51" s="1"/>
  <c r="M111" i="51"/>
  <c r="N111" i="51" s="1"/>
  <c r="M110" i="51"/>
  <c r="N110" i="51" s="1"/>
  <c r="M109" i="51"/>
  <c r="N109" i="51" s="1"/>
  <c r="M108" i="51"/>
  <c r="N108" i="51" s="1"/>
  <c r="M107" i="51"/>
  <c r="N107" i="51" s="1"/>
  <c r="M106" i="51"/>
  <c r="N106" i="51" s="1"/>
  <c r="M105" i="51"/>
  <c r="N105" i="51" s="1"/>
  <c r="M104" i="51"/>
  <c r="N104" i="51" s="1"/>
  <c r="M103" i="51"/>
  <c r="N103" i="51" s="1"/>
  <c r="M102" i="51"/>
  <c r="N102" i="51" s="1"/>
  <c r="M101" i="51"/>
  <c r="N101" i="51" s="1"/>
  <c r="M100" i="51"/>
  <c r="N100" i="51" s="1"/>
  <c r="M99" i="51"/>
  <c r="N99" i="51" s="1"/>
  <c r="M98" i="51"/>
  <c r="N98" i="51" s="1"/>
  <c r="M97" i="51"/>
  <c r="N97" i="51" s="1"/>
  <c r="M96" i="51"/>
  <c r="N96" i="51" s="1"/>
  <c r="M95" i="51"/>
  <c r="N95" i="51" s="1"/>
  <c r="M94" i="51"/>
  <c r="N94" i="51" s="1"/>
  <c r="M93" i="51"/>
  <c r="N93" i="51" s="1"/>
  <c r="M92" i="51"/>
  <c r="N92" i="51" s="1"/>
  <c r="M91" i="51"/>
  <c r="N91" i="51" s="1"/>
  <c r="M90" i="51"/>
  <c r="N90" i="51" s="1"/>
  <c r="M89" i="51"/>
  <c r="N89" i="51" s="1"/>
  <c r="M88" i="51"/>
  <c r="N88" i="51" s="1"/>
  <c r="M87" i="51"/>
  <c r="N87" i="51" s="1"/>
  <c r="M86" i="51"/>
  <c r="N86" i="51" s="1"/>
  <c r="M85" i="51"/>
  <c r="N85" i="51" s="1"/>
  <c r="M84" i="51"/>
  <c r="N84" i="51" s="1"/>
  <c r="M83" i="51"/>
  <c r="N83" i="51" s="1"/>
  <c r="M82" i="51"/>
  <c r="N82" i="51" s="1"/>
  <c r="M81" i="51"/>
  <c r="N81" i="51" s="1"/>
  <c r="M80" i="51"/>
  <c r="N80" i="51" s="1"/>
  <c r="M78" i="51"/>
  <c r="N78" i="51" s="1"/>
  <c r="M77" i="51"/>
  <c r="N77" i="51" s="1"/>
  <c r="M76" i="51"/>
  <c r="N76" i="51" s="1"/>
  <c r="M75" i="51"/>
  <c r="N75" i="51" s="1"/>
  <c r="M74" i="51"/>
  <c r="N74" i="51" s="1"/>
  <c r="M73" i="51"/>
  <c r="N73" i="51" s="1"/>
  <c r="M72" i="51"/>
  <c r="N72" i="51" s="1"/>
  <c r="M71" i="51"/>
  <c r="N71" i="51" s="1"/>
  <c r="M70" i="51"/>
  <c r="N70" i="51" s="1"/>
  <c r="M69" i="51"/>
  <c r="N69" i="51" s="1"/>
  <c r="M68" i="51"/>
  <c r="N68" i="51" s="1"/>
  <c r="M67" i="51"/>
  <c r="N67" i="51" s="1"/>
  <c r="M66" i="51"/>
  <c r="N66" i="51" s="1"/>
  <c r="M65" i="51"/>
  <c r="N65" i="51" s="1"/>
  <c r="M64" i="51"/>
  <c r="N64" i="51" s="1"/>
  <c r="M63" i="51"/>
  <c r="N63" i="51" s="1"/>
  <c r="M62" i="51"/>
  <c r="N62" i="51" s="1"/>
  <c r="M61" i="51"/>
  <c r="N61" i="51" s="1"/>
  <c r="M60" i="51"/>
  <c r="N60" i="51" s="1"/>
  <c r="M59" i="51"/>
  <c r="N59" i="51" s="1"/>
  <c r="M57" i="51"/>
  <c r="N57" i="51" s="1"/>
  <c r="M56" i="51"/>
  <c r="N56" i="51" s="1"/>
  <c r="M55" i="51"/>
  <c r="N55" i="51" s="1"/>
  <c r="M54" i="51"/>
  <c r="N54" i="51" s="1"/>
  <c r="M53" i="51"/>
  <c r="N53" i="51" s="1"/>
  <c r="M52" i="51"/>
  <c r="N52" i="51" s="1"/>
  <c r="M51" i="51"/>
  <c r="N51" i="51" s="1"/>
  <c r="M50" i="51"/>
  <c r="N50" i="51" s="1"/>
  <c r="M49" i="51"/>
  <c r="N49" i="51" s="1"/>
  <c r="M48" i="51"/>
  <c r="N48" i="51" s="1"/>
  <c r="M47" i="51"/>
  <c r="N47" i="51" s="1"/>
  <c r="M46" i="51"/>
  <c r="N46" i="51" s="1"/>
  <c r="M45" i="51"/>
  <c r="N45" i="51" s="1"/>
  <c r="M44" i="51"/>
  <c r="N44" i="51" s="1"/>
  <c r="M43" i="51"/>
  <c r="N43" i="51" s="1"/>
  <c r="M42" i="51"/>
  <c r="N42" i="51" s="1"/>
  <c r="M41" i="51"/>
  <c r="N41" i="51" s="1"/>
  <c r="M40" i="51"/>
  <c r="N40" i="51" s="1"/>
  <c r="M39" i="51"/>
  <c r="N39" i="51" s="1"/>
  <c r="M38" i="51"/>
  <c r="N38" i="51" s="1"/>
  <c r="M37" i="51"/>
  <c r="N37" i="51" s="1"/>
  <c r="M36" i="51"/>
  <c r="N36" i="51" s="1"/>
  <c r="M35" i="51"/>
  <c r="N35" i="51" s="1"/>
  <c r="M34" i="51"/>
  <c r="N34" i="51" s="1"/>
  <c r="M33" i="51"/>
  <c r="N33" i="51" s="1"/>
  <c r="M32" i="51"/>
  <c r="N32" i="51" s="1"/>
  <c r="M31" i="51"/>
  <c r="N31" i="51" s="1"/>
  <c r="M30" i="51"/>
  <c r="N30" i="51" s="1"/>
  <c r="M29" i="51"/>
  <c r="N29" i="51" s="1"/>
  <c r="M28" i="51"/>
  <c r="N28" i="51" s="1"/>
  <c r="M27" i="51"/>
  <c r="N27" i="51" s="1"/>
  <c r="M26" i="51"/>
  <c r="N26" i="51" s="1"/>
  <c r="M25" i="51"/>
  <c r="N25" i="51" s="1"/>
  <c r="M24" i="51"/>
  <c r="N24" i="51" s="1"/>
  <c r="M23" i="51"/>
  <c r="N23" i="51" s="1"/>
  <c r="M22" i="51"/>
  <c r="N22" i="51" s="1"/>
  <c r="M21" i="51"/>
  <c r="N21" i="51" s="1"/>
  <c r="M20" i="51"/>
  <c r="N20" i="51" s="1"/>
  <c r="M19" i="51"/>
  <c r="N19" i="51" s="1"/>
  <c r="M18" i="51"/>
  <c r="N18" i="51" s="1"/>
  <c r="M17" i="51"/>
  <c r="N17" i="51" s="1"/>
  <c r="M16" i="51"/>
  <c r="N16" i="51" s="1"/>
  <c r="M15" i="51"/>
  <c r="N15" i="51" s="1"/>
  <c r="M13" i="51"/>
  <c r="N13" i="51" s="1"/>
  <c r="M14" i="51"/>
  <c r="N14" i="51" s="1"/>
  <c r="H132" i="51"/>
  <c r="I132" i="51"/>
  <c r="H133" i="51"/>
  <c r="I133" i="51"/>
  <c r="H134" i="51"/>
  <c r="I134" i="51"/>
  <c r="H135" i="51"/>
  <c r="I135" i="51"/>
  <c r="H136" i="51"/>
  <c r="I136" i="51"/>
  <c r="H137" i="51"/>
  <c r="I137" i="51"/>
  <c r="H138" i="51"/>
  <c r="I138" i="51"/>
  <c r="H139" i="51"/>
  <c r="I139" i="51"/>
  <c r="H115" i="51"/>
  <c r="I115" i="51"/>
  <c r="H116" i="51"/>
  <c r="I116" i="51"/>
  <c r="H117" i="51"/>
  <c r="I117" i="51"/>
  <c r="H118" i="51"/>
  <c r="I118" i="51"/>
  <c r="H119" i="51"/>
  <c r="I119" i="51"/>
  <c r="H120" i="51"/>
  <c r="I120" i="51"/>
  <c r="H121" i="51"/>
  <c r="I121" i="51"/>
  <c r="H122" i="51"/>
  <c r="I122" i="51"/>
  <c r="H123" i="51"/>
  <c r="I123" i="51"/>
  <c r="H124" i="51"/>
  <c r="I124" i="51"/>
  <c r="H125" i="51"/>
  <c r="I125" i="51"/>
  <c r="H126" i="51"/>
  <c r="I126" i="51"/>
  <c r="H127" i="51"/>
  <c r="I127" i="51"/>
  <c r="H128" i="51"/>
  <c r="I128" i="51"/>
  <c r="H129" i="51"/>
  <c r="I129" i="51"/>
  <c r="H130" i="51"/>
  <c r="I130" i="51"/>
  <c r="H131" i="51"/>
  <c r="I131" i="51"/>
  <c r="H140" i="51"/>
  <c r="I140" i="51"/>
  <c r="H141" i="51"/>
  <c r="I141" i="51"/>
  <c r="H142" i="51"/>
  <c r="I142" i="51"/>
  <c r="H143" i="51"/>
  <c r="I143" i="51"/>
  <c r="H144" i="51"/>
  <c r="I144" i="51"/>
  <c r="H145" i="51"/>
  <c r="I145" i="51"/>
  <c r="H146" i="51"/>
  <c r="I146" i="51"/>
  <c r="H147" i="51"/>
  <c r="I147" i="51"/>
  <c r="H148" i="51"/>
  <c r="I148" i="51"/>
  <c r="H149" i="51"/>
  <c r="I149" i="51"/>
  <c r="H150" i="51"/>
  <c r="I150" i="51"/>
  <c r="H151" i="51"/>
  <c r="I151" i="51"/>
  <c r="H152" i="51"/>
  <c r="I152" i="51"/>
  <c r="H153" i="51"/>
  <c r="I153" i="51"/>
  <c r="H154" i="51"/>
  <c r="I154" i="51"/>
  <c r="H155" i="51"/>
  <c r="I155" i="51"/>
  <c r="I113" i="51"/>
  <c r="H113" i="51"/>
  <c r="I112" i="51"/>
  <c r="H112" i="51"/>
  <c r="I111" i="51"/>
  <c r="H111" i="51"/>
  <c r="I110" i="51"/>
  <c r="H110" i="51"/>
  <c r="I109" i="51"/>
  <c r="H109" i="51"/>
  <c r="I108" i="51"/>
  <c r="H108" i="51"/>
  <c r="I107" i="51"/>
  <c r="H107" i="51"/>
  <c r="I106" i="51"/>
  <c r="H106" i="51"/>
  <c r="I105" i="51"/>
  <c r="H105" i="51"/>
  <c r="I104" i="51"/>
  <c r="H104" i="51"/>
  <c r="I103" i="51"/>
  <c r="H103" i="51"/>
  <c r="I102" i="51"/>
  <c r="H102" i="51"/>
  <c r="I101" i="51"/>
  <c r="H101" i="51"/>
  <c r="I100" i="51"/>
  <c r="H100" i="51"/>
  <c r="I99" i="51"/>
  <c r="H99" i="51"/>
  <c r="I98" i="51"/>
  <c r="H98" i="51"/>
  <c r="I97" i="51"/>
  <c r="H97" i="51"/>
  <c r="I96" i="51"/>
  <c r="H96" i="51"/>
  <c r="I95" i="51"/>
  <c r="H95" i="51"/>
  <c r="I94" i="51"/>
  <c r="H94" i="51"/>
  <c r="I93" i="51"/>
  <c r="H93" i="51"/>
  <c r="I92" i="51"/>
  <c r="H92" i="51"/>
  <c r="I91" i="51"/>
  <c r="H91" i="51"/>
  <c r="I90" i="51"/>
  <c r="H90" i="51"/>
  <c r="I89" i="51"/>
  <c r="H89" i="51"/>
  <c r="I88" i="51"/>
  <c r="H88" i="51"/>
  <c r="I87" i="51"/>
  <c r="H87" i="51"/>
  <c r="I86" i="51"/>
  <c r="H86" i="51"/>
  <c r="I85" i="51"/>
  <c r="H85" i="51"/>
  <c r="I84" i="51"/>
  <c r="H84" i="51"/>
  <c r="I83" i="51"/>
  <c r="H83" i="51"/>
  <c r="I82" i="51"/>
  <c r="H82" i="51"/>
  <c r="I81" i="51"/>
  <c r="H81" i="51"/>
  <c r="I80" i="51"/>
  <c r="H80" i="51"/>
  <c r="I78" i="51"/>
  <c r="H78" i="51"/>
  <c r="I77" i="51"/>
  <c r="H77" i="51"/>
  <c r="I76" i="51"/>
  <c r="H76" i="51"/>
  <c r="I75" i="51"/>
  <c r="H75" i="51"/>
  <c r="I74" i="51"/>
  <c r="H74" i="51"/>
  <c r="I73" i="51"/>
  <c r="H73" i="51"/>
  <c r="I72" i="51"/>
  <c r="H72" i="51"/>
  <c r="I71" i="51"/>
  <c r="H71" i="51"/>
  <c r="I70" i="51"/>
  <c r="H70" i="51"/>
  <c r="I69" i="51"/>
  <c r="H69" i="51"/>
  <c r="I68" i="51"/>
  <c r="H68" i="51"/>
  <c r="I67" i="51"/>
  <c r="H67" i="51"/>
  <c r="I66" i="51"/>
  <c r="H66" i="51"/>
  <c r="I65" i="51"/>
  <c r="H65" i="51"/>
  <c r="I64" i="51"/>
  <c r="H64" i="51"/>
  <c r="I63" i="51"/>
  <c r="H63" i="51"/>
  <c r="I62" i="51"/>
  <c r="H62" i="51"/>
  <c r="I61" i="51"/>
  <c r="I60" i="51"/>
  <c r="H60" i="51"/>
  <c r="I59" i="51"/>
  <c r="H59" i="51"/>
  <c r="A4" i="51"/>
  <c r="M156" i="2"/>
  <c r="N156" i="2" s="1"/>
  <c r="M155" i="2"/>
  <c r="N155" i="2" s="1"/>
  <c r="M154" i="2"/>
  <c r="N154" i="2" s="1"/>
  <c r="M153" i="2"/>
  <c r="N153" i="2" s="1"/>
  <c r="M152" i="2"/>
  <c r="N152" i="2" s="1"/>
  <c r="M151" i="2"/>
  <c r="N151" i="2" s="1"/>
  <c r="M150" i="2"/>
  <c r="N150" i="2" s="1"/>
  <c r="M149" i="2"/>
  <c r="N149" i="2" s="1"/>
  <c r="M148" i="2"/>
  <c r="N148" i="2" s="1"/>
  <c r="M147" i="2"/>
  <c r="N147" i="2" s="1"/>
  <c r="M146" i="2"/>
  <c r="N146" i="2" s="1"/>
  <c r="M145" i="2"/>
  <c r="N145" i="2" s="1"/>
  <c r="M144" i="2"/>
  <c r="N144" i="2" s="1"/>
  <c r="M143" i="2"/>
  <c r="N143" i="2" s="1"/>
  <c r="M142" i="2"/>
  <c r="N142" i="2" s="1"/>
  <c r="M141" i="2"/>
  <c r="N141" i="2" s="1"/>
  <c r="M140" i="2"/>
  <c r="N140" i="2" s="1"/>
  <c r="M139" i="2"/>
  <c r="N139" i="2" s="1"/>
  <c r="M138" i="2"/>
  <c r="N138" i="2" s="1"/>
  <c r="M137" i="2"/>
  <c r="N137" i="2" s="1"/>
  <c r="M136" i="2"/>
  <c r="N136" i="2" s="1"/>
  <c r="M135" i="2"/>
  <c r="N135" i="2" s="1"/>
  <c r="M134" i="2"/>
  <c r="N134" i="2" s="1"/>
  <c r="M133" i="2"/>
  <c r="N133" i="2" s="1"/>
  <c r="M132" i="2"/>
  <c r="N132" i="2" s="1"/>
  <c r="M131" i="2"/>
  <c r="N131" i="2" s="1"/>
  <c r="M130" i="2"/>
  <c r="N130" i="2" s="1"/>
  <c r="M129" i="2"/>
  <c r="N129" i="2" s="1"/>
  <c r="M128" i="2"/>
  <c r="N128" i="2" s="1"/>
  <c r="M127" i="2"/>
  <c r="N127" i="2" s="1"/>
  <c r="M126" i="2"/>
  <c r="N126" i="2" s="1"/>
  <c r="M125" i="2"/>
  <c r="N125" i="2" s="1"/>
  <c r="M124" i="2"/>
  <c r="N124" i="2" s="1"/>
  <c r="M123" i="2"/>
  <c r="N123" i="2" s="1"/>
  <c r="M122" i="2"/>
  <c r="N122" i="2" s="1"/>
  <c r="M121" i="2"/>
  <c r="N121" i="2" s="1"/>
  <c r="M120" i="2"/>
  <c r="N120" i="2" s="1"/>
  <c r="M119" i="2"/>
  <c r="N119" i="2" s="1"/>
  <c r="M118" i="2"/>
  <c r="N118" i="2" s="1"/>
  <c r="M117" i="2"/>
  <c r="N117" i="2" s="1"/>
  <c r="M116" i="2"/>
  <c r="N116" i="2" s="1"/>
  <c r="M115" i="2"/>
  <c r="N115" i="2" s="1"/>
  <c r="M114" i="2"/>
  <c r="N114" i="2" s="1"/>
  <c r="M113" i="2"/>
  <c r="N113" i="2" s="1"/>
  <c r="M112" i="2"/>
  <c r="N112" i="2" s="1"/>
  <c r="M111" i="2"/>
  <c r="N111" i="2" s="1"/>
  <c r="M110" i="2"/>
  <c r="N110" i="2" s="1"/>
  <c r="M109" i="2"/>
  <c r="N109" i="2" s="1"/>
  <c r="M108" i="2"/>
  <c r="N108" i="2" s="1"/>
  <c r="M107" i="2"/>
  <c r="N107" i="2" s="1"/>
  <c r="M106" i="2"/>
  <c r="N106" i="2" s="1"/>
  <c r="M105" i="2"/>
  <c r="N105" i="2" s="1"/>
  <c r="M104" i="2"/>
  <c r="N104" i="2" s="1"/>
  <c r="M103" i="2"/>
  <c r="N103" i="2" s="1"/>
  <c r="M102" i="2"/>
  <c r="N102" i="2" s="1"/>
  <c r="M101" i="2"/>
  <c r="N101" i="2" s="1"/>
  <c r="M100" i="2"/>
  <c r="N100" i="2" s="1"/>
  <c r="M99" i="2"/>
  <c r="N99" i="2" s="1"/>
  <c r="M98" i="2"/>
  <c r="N98" i="2" s="1"/>
  <c r="M97" i="2"/>
  <c r="N97" i="2" s="1"/>
  <c r="M96" i="2"/>
  <c r="N96" i="2" s="1"/>
  <c r="M95" i="2"/>
  <c r="N95" i="2" s="1"/>
  <c r="M94" i="2"/>
  <c r="N94" i="2" s="1"/>
  <c r="M93" i="2"/>
  <c r="N93" i="2" s="1"/>
  <c r="M92" i="2"/>
  <c r="N92" i="2" s="1"/>
  <c r="M91" i="2"/>
  <c r="N91" i="2" s="1"/>
  <c r="M90" i="2"/>
  <c r="N90" i="2" s="1"/>
  <c r="M89" i="2"/>
  <c r="N89" i="2" s="1"/>
  <c r="M88" i="2"/>
  <c r="N88" i="2" s="1"/>
  <c r="M87" i="2"/>
  <c r="N87" i="2" s="1"/>
  <c r="M86" i="2"/>
  <c r="N86" i="2" s="1"/>
  <c r="M85" i="2"/>
  <c r="N85" i="2" s="1"/>
  <c r="M84" i="2"/>
  <c r="N84" i="2" s="1"/>
  <c r="M83" i="2"/>
  <c r="N83" i="2" s="1"/>
  <c r="M82" i="2"/>
  <c r="N82" i="2" s="1"/>
  <c r="M81" i="2"/>
  <c r="N81" i="2" s="1"/>
  <c r="M80" i="2"/>
  <c r="N80" i="2" s="1"/>
  <c r="M79" i="2"/>
  <c r="N79" i="2" s="1"/>
  <c r="M78" i="2"/>
  <c r="N78" i="2" s="1"/>
  <c r="M77" i="2"/>
  <c r="N77" i="2" s="1"/>
  <c r="M76" i="2"/>
  <c r="N76" i="2" s="1"/>
  <c r="M75" i="2"/>
  <c r="N75" i="2" s="1"/>
  <c r="M74" i="2"/>
  <c r="N74" i="2" s="1"/>
  <c r="M73" i="2"/>
  <c r="N73" i="2" s="1"/>
  <c r="M72" i="2"/>
  <c r="N72" i="2" s="1"/>
  <c r="M71" i="2"/>
  <c r="K71" i="2" s="1"/>
  <c r="L71" i="2" s="1"/>
  <c r="M70" i="2"/>
  <c r="K70" i="2" s="1"/>
  <c r="L70" i="2" s="1"/>
  <c r="M69" i="2"/>
  <c r="K69" i="2" s="1"/>
  <c r="L69" i="2" s="1"/>
  <c r="M68" i="2"/>
  <c r="K68" i="2" s="1"/>
  <c r="L68" i="2" s="1"/>
  <c r="M67" i="2"/>
  <c r="K67" i="2" s="1"/>
  <c r="L67" i="2" s="1"/>
  <c r="M66" i="2"/>
  <c r="K66" i="2" s="1"/>
  <c r="L66" i="2" s="1"/>
  <c r="M65" i="2"/>
  <c r="K65" i="2" s="1"/>
  <c r="L65" i="2" s="1"/>
  <c r="M64" i="2"/>
  <c r="K64" i="2" s="1"/>
  <c r="L64" i="2" s="1"/>
  <c r="M63" i="2"/>
  <c r="K63" i="2" s="1"/>
  <c r="L63" i="2" s="1"/>
  <c r="M62" i="2"/>
  <c r="K62" i="2" s="1"/>
  <c r="L62" i="2" s="1"/>
  <c r="M61" i="2"/>
  <c r="K61" i="2" s="1"/>
  <c r="L61" i="2" s="1"/>
  <c r="M60" i="2"/>
  <c r="K60" i="2" s="1"/>
  <c r="L60" i="2" s="1"/>
  <c r="M59" i="2"/>
  <c r="K59" i="2" s="1"/>
  <c r="L59" i="2" s="1"/>
  <c r="M58" i="2"/>
  <c r="K58" i="2" s="1"/>
  <c r="L58" i="2" s="1"/>
  <c r="M57" i="2"/>
  <c r="K57" i="2" s="1"/>
  <c r="L57" i="2" s="1"/>
  <c r="M56" i="2"/>
  <c r="K56" i="2" s="1"/>
  <c r="L56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M37" i="2"/>
  <c r="N37" i="2" s="1"/>
  <c r="M36" i="2"/>
  <c r="N36" i="2" s="1"/>
  <c r="M35" i="2"/>
  <c r="N35" i="2" s="1"/>
  <c r="M34" i="2"/>
  <c r="N34" i="2" s="1"/>
  <c r="M33" i="2"/>
  <c r="N33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3" i="2"/>
  <c r="N13" i="2" s="1"/>
  <c r="M14" i="2"/>
  <c r="N14" i="2" s="1"/>
  <c r="A40" i="41"/>
  <c r="A47" i="41"/>
  <c r="A42" i="41"/>
  <c r="A4" i="1"/>
  <c r="A4" i="2"/>
  <c r="K152" i="51" l="1"/>
  <c r="L152" i="51" s="1"/>
  <c r="K97" i="4"/>
  <c r="L97" i="4" s="1"/>
  <c r="K99" i="4"/>
  <c r="L99" i="4" s="1"/>
  <c r="K98" i="4"/>
  <c r="L98" i="4" s="1"/>
  <c r="K14" i="4"/>
  <c r="L14" i="4" s="1"/>
  <c r="K15" i="4"/>
  <c r="L15" i="4" s="1"/>
  <c r="K17" i="4"/>
  <c r="L17" i="4" s="1"/>
  <c r="K19" i="4"/>
  <c r="L19" i="4" s="1"/>
  <c r="K21" i="4"/>
  <c r="L21" i="4" s="1"/>
  <c r="K23" i="4"/>
  <c r="L23" i="4" s="1"/>
  <c r="K25" i="4"/>
  <c r="L25" i="4" s="1"/>
  <c r="K27" i="4"/>
  <c r="L27" i="4" s="1"/>
  <c r="K29" i="4"/>
  <c r="L29" i="4" s="1"/>
  <c r="K31" i="4"/>
  <c r="L31" i="4" s="1"/>
  <c r="K33" i="4"/>
  <c r="L33" i="4" s="1"/>
  <c r="K35" i="4"/>
  <c r="L35" i="4" s="1"/>
  <c r="K37" i="4"/>
  <c r="L37" i="4" s="1"/>
  <c r="K39" i="4"/>
  <c r="L39" i="4" s="1"/>
  <c r="K41" i="4"/>
  <c r="L41" i="4" s="1"/>
  <c r="K43" i="4"/>
  <c r="L43" i="4" s="1"/>
  <c r="K45" i="4"/>
  <c r="L45" i="4" s="1"/>
  <c r="K47" i="4"/>
  <c r="L47" i="4" s="1"/>
  <c r="K49" i="4"/>
  <c r="L49" i="4" s="1"/>
  <c r="K51" i="4"/>
  <c r="L51" i="4" s="1"/>
  <c r="K13" i="4"/>
  <c r="L13" i="4" s="1"/>
  <c r="K16" i="4"/>
  <c r="L16" i="4" s="1"/>
  <c r="K18" i="4"/>
  <c r="L18" i="4" s="1"/>
  <c r="K20" i="4"/>
  <c r="L20" i="4" s="1"/>
  <c r="K22" i="4"/>
  <c r="L22" i="4" s="1"/>
  <c r="K24" i="4"/>
  <c r="L24" i="4" s="1"/>
  <c r="K26" i="4"/>
  <c r="L26" i="4" s="1"/>
  <c r="K28" i="4"/>
  <c r="L28" i="4" s="1"/>
  <c r="K30" i="4"/>
  <c r="L30" i="4" s="1"/>
  <c r="K32" i="4"/>
  <c r="L32" i="4" s="1"/>
  <c r="K34" i="4"/>
  <c r="L34" i="4" s="1"/>
  <c r="K36" i="4"/>
  <c r="L36" i="4" s="1"/>
  <c r="K38" i="4"/>
  <c r="L38" i="4" s="1"/>
  <c r="K40" i="4"/>
  <c r="L40" i="4" s="1"/>
  <c r="K42" i="4"/>
  <c r="L42" i="4" s="1"/>
  <c r="K44" i="4"/>
  <c r="L44" i="4" s="1"/>
  <c r="K46" i="4"/>
  <c r="L46" i="4" s="1"/>
  <c r="K48" i="4"/>
  <c r="L48" i="4" s="1"/>
  <c r="K50" i="4"/>
  <c r="L50" i="4" s="1"/>
  <c r="K102" i="4"/>
  <c r="L102" i="4" s="1"/>
  <c r="K104" i="4"/>
  <c r="L104" i="4" s="1"/>
  <c r="K106" i="4"/>
  <c r="L106" i="4" s="1"/>
  <c r="K108" i="4"/>
  <c r="L108" i="4" s="1"/>
  <c r="K110" i="4"/>
  <c r="L110" i="4" s="1"/>
  <c r="K112" i="4"/>
  <c r="L112" i="4" s="1"/>
  <c r="K114" i="4"/>
  <c r="L114" i="4" s="1"/>
  <c r="K116" i="4"/>
  <c r="L116" i="4" s="1"/>
  <c r="K101" i="4"/>
  <c r="L101" i="4" s="1"/>
  <c r="K103" i="4"/>
  <c r="L103" i="4" s="1"/>
  <c r="K105" i="4"/>
  <c r="L105" i="4" s="1"/>
  <c r="K107" i="4"/>
  <c r="L107" i="4" s="1"/>
  <c r="K109" i="4"/>
  <c r="L109" i="4" s="1"/>
  <c r="K111" i="4"/>
  <c r="L111" i="4" s="1"/>
  <c r="K113" i="4"/>
  <c r="L113" i="4" s="1"/>
  <c r="K115" i="4"/>
  <c r="L115" i="4" s="1"/>
  <c r="K119" i="4"/>
  <c r="L119" i="4" s="1"/>
  <c r="K121" i="4"/>
  <c r="L121" i="4" s="1"/>
  <c r="K123" i="4"/>
  <c r="L123" i="4" s="1"/>
  <c r="K125" i="4"/>
  <c r="L125" i="4" s="1"/>
  <c r="K127" i="4"/>
  <c r="L127" i="4" s="1"/>
  <c r="K129" i="4"/>
  <c r="L129" i="4" s="1"/>
  <c r="K131" i="4"/>
  <c r="L131" i="4" s="1"/>
  <c r="K133" i="4"/>
  <c r="L133" i="4" s="1"/>
  <c r="K118" i="4"/>
  <c r="L118" i="4" s="1"/>
  <c r="K120" i="4"/>
  <c r="L120" i="4" s="1"/>
  <c r="K122" i="4"/>
  <c r="L122" i="4" s="1"/>
  <c r="K124" i="4"/>
  <c r="L124" i="4" s="1"/>
  <c r="K126" i="4"/>
  <c r="L126" i="4" s="1"/>
  <c r="K128" i="4"/>
  <c r="L128" i="4" s="1"/>
  <c r="K130" i="4"/>
  <c r="L130" i="4" s="1"/>
  <c r="K132" i="4"/>
  <c r="L132" i="4" s="1"/>
  <c r="K53" i="4"/>
  <c r="L53" i="4" s="1"/>
  <c r="K54" i="4"/>
  <c r="L54" i="4" s="1"/>
  <c r="K55" i="4"/>
  <c r="L55" i="4" s="1"/>
  <c r="K56" i="4"/>
  <c r="L56" i="4" s="1"/>
  <c r="K57" i="4"/>
  <c r="L57" i="4" s="1"/>
  <c r="K58" i="4"/>
  <c r="L58" i="4" s="1"/>
  <c r="K59" i="4"/>
  <c r="L59" i="4" s="1"/>
  <c r="K60" i="4"/>
  <c r="L60" i="4" s="1"/>
  <c r="K61" i="4"/>
  <c r="L61" i="4" s="1"/>
  <c r="K62" i="4"/>
  <c r="L62" i="4" s="1"/>
  <c r="K63" i="4"/>
  <c r="L63" i="4" s="1"/>
  <c r="K64" i="4"/>
  <c r="L64" i="4" s="1"/>
  <c r="K65" i="4"/>
  <c r="L65" i="4" s="1"/>
  <c r="K66" i="4"/>
  <c r="L66" i="4" s="1"/>
  <c r="K67" i="4"/>
  <c r="L67" i="4" s="1"/>
  <c r="K68" i="4"/>
  <c r="L68" i="4" s="1"/>
  <c r="K69" i="4"/>
  <c r="L69" i="4" s="1"/>
  <c r="K70" i="4"/>
  <c r="L70" i="4" s="1"/>
  <c r="K71" i="4"/>
  <c r="L71" i="4" s="1"/>
  <c r="K72" i="4"/>
  <c r="L72" i="4" s="1"/>
  <c r="K73" i="4"/>
  <c r="L73" i="4" s="1"/>
  <c r="K79" i="4"/>
  <c r="L79" i="4" s="1"/>
  <c r="K80" i="4"/>
  <c r="L80" i="4" s="1"/>
  <c r="K85" i="4"/>
  <c r="L85" i="4" s="1"/>
  <c r="K91" i="4"/>
  <c r="L91" i="4" s="1"/>
  <c r="K92" i="4"/>
  <c r="L92" i="4" s="1"/>
  <c r="K93" i="4"/>
  <c r="L93" i="4" s="1"/>
  <c r="K137" i="51"/>
  <c r="L137" i="51" s="1"/>
  <c r="K120" i="51"/>
  <c r="L120" i="51" s="1"/>
  <c r="K128" i="51"/>
  <c r="L128" i="51" s="1"/>
  <c r="K144" i="51"/>
  <c r="L144" i="51" s="1"/>
  <c r="K135" i="51"/>
  <c r="L135" i="51" s="1"/>
  <c r="K118" i="51"/>
  <c r="L118" i="51" s="1"/>
  <c r="K126" i="51"/>
  <c r="L126" i="51" s="1"/>
  <c r="K142" i="51"/>
  <c r="L142" i="51" s="1"/>
  <c r="K150" i="51"/>
  <c r="L150" i="51" s="1"/>
  <c r="K133" i="51"/>
  <c r="L133" i="51" s="1"/>
  <c r="K116" i="51"/>
  <c r="L116" i="51" s="1"/>
  <c r="K124" i="51"/>
  <c r="L124" i="51" s="1"/>
  <c r="K140" i="51"/>
  <c r="L140" i="51" s="1"/>
  <c r="K148" i="51"/>
  <c r="L148" i="51" s="1"/>
  <c r="K139" i="51"/>
  <c r="L139" i="51" s="1"/>
  <c r="K122" i="51"/>
  <c r="L122" i="51" s="1"/>
  <c r="K130" i="51"/>
  <c r="L130" i="51" s="1"/>
  <c r="K146" i="51"/>
  <c r="L146" i="51" s="1"/>
  <c r="K154" i="51"/>
  <c r="L154" i="51" s="1"/>
  <c r="K132" i="51"/>
  <c r="L132" i="51" s="1"/>
  <c r="K134" i="51"/>
  <c r="L134" i="51" s="1"/>
  <c r="K136" i="51"/>
  <c r="L136" i="51" s="1"/>
  <c r="K138" i="51"/>
  <c r="L138" i="51" s="1"/>
  <c r="K115" i="51"/>
  <c r="L115" i="51" s="1"/>
  <c r="K117" i="51"/>
  <c r="L117" i="51" s="1"/>
  <c r="K119" i="51"/>
  <c r="L119" i="51" s="1"/>
  <c r="K121" i="51"/>
  <c r="L121" i="51" s="1"/>
  <c r="K123" i="51"/>
  <c r="L123" i="51" s="1"/>
  <c r="K125" i="51"/>
  <c r="L125" i="51" s="1"/>
  <c r="K127" i="51"/>
  <c r="L127" i="51" s="1"/>
  <c r="K129" i="51"/>
  <c r="L129" i="51" s="1"/>
  <c r="K131" i="51"/>
  <c r="L131" i="51" s="1"/>
  <c r="K141" i="51"/>
  <c r="L141" i="51" s="1"/>
  <c r="K143" i="51"/>
  <c r="L143" i="51" s="1"/>
  <c r="K145" i="51"/>
  <c r="L145" i="51" s="1"/>
  <c r="K147" i="51"/>
  <c r="L147" i="51" s="1"/>
  <c r="K149" i="51"/>
  <c r="L149" i="51" s="1"/>
  <c r="K151" i="51"/>
  <c r="L151" i="51" s="1"/>
  <c r="K153" i="51"/>
  <c r="L153" i="51" s="1"/>
  <c r="K155" i="51"/>
  <c r="L155" i="51" s="1"/>
  <c r="K80" i="51"/>
  <c r="L80" i="51" s="1"/>
  <c r="K81" i="51"/>
  <c r="L81" i="51" s="1"/>
  <c r="K82" i="51"/>
  <c r="L82" i="51" s="1"/>
  <c r="K83" i="51"/>
  <c r="L83" i="51" s="1"/>
  <c r="K84" i="51"/>
  <c r="L84" i="51" s="1"/>
  <c r="K85" i="51"/>
  <c r="L85" i="51" s="1"/>
  <c r="K86" i="51"/>
  <c r="L86" i="51" s="1"/>
  <c r="K87" i="51"/>
  <c r="L87" i="51" s="1"/>
  <c r="K88" i="51"/>
  <c r="L88" i="51" s="1"/>
  <c r="K89" i="51"/>
  <c r="L89" i="51" s="1"/>
  <c r="K90" i="51"/>
  <c r="L90" i="51" s="1"/>
  <c r="K91" i="51"/>
  <c r="L91" i="51" s="1"/>
  <c r="K92" i="51"/>
  <c r="L92" i="51" s="1"/>
  <c r="K93" i="51"/>
  <c r="L93" i="51" s="1"/>
  <c r="K94" i="51"/>
  <c r="L94" i="51" s="1"/>
  <c r="K95" i="51"/>
  <c r="L95" i="51" s="1"/>
  <c r="K96" i="51"/>
  <c r="L96" i="51" s="1"/>
  <c r="K97" i="51"/>
  <c r="L97" i="51" s="1"/>
  <c r="K98" i="51"/>
  <c r="L98" i="51" s="1"/>
  <c r="K99" i="51"/>
  <c r="L99" i="51" s="1"/>
  <c r="K100" i="51"/>
  <c r="L100" i="51" s="1"/>
  <c r="K101" i="51"/>
  <c r="L101" i="51" s="1"/>
  <c r="K102" i="51"/>
  <c r="L102" i="51" s="1"/>
  <c r="K103" i="51"/>
  <c r="L103" i="51" s="1"/>
  <c r="K104" i="51"/>
  <c r="L104" i="51" s="1"/>
  <c r="K105" i="51"/>
  <c r="L105" i="51" s="1"/>
  <c r="K106" i="51"/>
  <c r="L106" i="51" s="1"/>
  <c r="K107" i="51"/>
  <c r="L107" i="51" s="1"/>
  <c r="K108" i="51"/>
  <c r="L108" i="51" s="1"/>
  <c r="K109" i="51"/>
  <c r="L109" i="51" s="1"/>
  <c r="K110" i="51"/>
  <c r="L110" i="51" s="1"/>
  <c r="K111" i="51"/>
  <c r="L111" i="51" s="1"/>
  <c r="K112" i="51"/>
  <c r="L112" i="51" s="1"/>
  <c r="K113" i="51"/>
  <c r="L113" i="51" s="1"/>
  <c r="K59" i="51"/>
  <c r="L59" i="51" s="1"/>
  <c r="K60" i="51"/>
  <c r="L60" i="51" s="1"/>
  <c r="K61" i="51"/>
  <c r="L61" i="51" s="1"/>
  <c r="K62" i="51"/>
  <c r="L62" i="51" s="1"/>
  <c r="K63" i="51"/>
  <c r="L63" i="51" s="1"/>
  <c r="K64" i="51"/>
  <c r="L64" i="51" s="1"/>
  <c r="K65" i="51"/>
  <c r="L65" i="51" s="1"/>
  <c r="K66" i="51"/>
  <c r="L66" i="51" s="1"/>
  <c r="K67" i="51"/>
  <c r="L67" i="51" s="1"/>
  <c r="K68" i="51"/>
  <c r="L68" i="51" s="1"/>
  <c r="K69" i="51"/>
  <c r="L69" i="51" s="1"/>
  <c r="K70" i="51"/>
  <c r="L70" i="51" s="1"/>
  <c r="K71" i="51"/>
  <c r="L71" i="51" s="1"/>
  <c r="K72" i="51"/>
  <c r="L72" i="51" s="1"/>
  <c r="K73" i="51"/>
  <c r="L73" i="51" s="1"/>
  <c r="K74" i="51"/>
  <c r="L74" i="51" s="1"/>
  <c r="K75" i="51"/>
  <c r="L75" i="51" s="1"/>
  <c r="K76" i="51"/>
  <c r="L76" i="51" s="1"/>
  <c r="K77" i="51"/>
  <c r="L77" i="51" s="1"/>
  <c r="K78" i="51"/>
  <c r="L78" i="51" s="1"/>
  <c r="K13" i="51"/>
  <c r="L13" i="51" s="1"/>
  <c r="K15" i="51"/>
  <c r="L15" i="51" s="1"/>
  <c r="K16" i="51"/>
  <c r="L16" i="51" s="1"/>
  <c r="K17" i="51"/>
  <c r="L17" i="51" s="1"/>
  <c r="K18" i="51"/>
  <c r="L18" i="51" s="1"/>
  <c r="K19" i="51"/>
  <c r="L19" i="51" s="1"/>
  <c r="K20" i="51"/>
  <c r="L20" i="51" s="1"/>
  <c r="K21" i="51"/>
  <c r="L21" i="51" s="1"/>
  <c r="K22" i="51"/>
  <c r="L22" i="51" s="1"/>
  <c r="K23" i="51"/>
  <c r="L23" i="51" s="1"/>
  <c r="K24" i="51"/>
  <c r="L24" i="51" s="1"/>
  <c r="K25" i="51"/>
  <c r="L25" i="51" s="1"/>
  <c r="K26" i="51"/>
  <c r="L26" i="51" s="1"/>
  <c r="K27" i="51"/>
  <c r="L27" i="51" s="1"/>
  <c r="K28" i="51"/>
  <c r="L28" i="51" s="1"/>
  <c r="K29" i="51"/>
  <c r="L29" i="51" s="1"/>
  <c r="K30" i="51"/>
  <c r="L30" i="51" s="1"/>
  <c r="K31" i="51"/>
  <c r="L31" i="51" s="1"/>
  <c r="K32" i="51"/>
  <c r="L32" i="51" s="1"/>
  <c r="K33" i="51"/>
  <c r="L33" i="51" s="1"/>
  <c r="K34" i="51"/>
  <c r="L34" i="51" s="1"/>
  <c r="K35" i="51"/>
  <c r="L35" i="51" s="1"/>
  <c r="K36" i="51"/>
  <c r="L36" i="51" s="1"/>
  <c r="K37" i="51"/>
  <c r="L37" i="51" s="1"/>
  <c r="K38" i="51"/>
  <c r="L38" i="51" s="1"/>
  <c r="K39" i="51"/>
  <c r="L39" i="51" s="1"/>
  <c r="K40" i="51"/>
  <c r="L40" i="51" s="1"/>
  <c r="K41" i="51"/>
  <c r="L41" i="51" s="1"/>
  <c r="K42" i="51"/>
  <c r="L42" i="51" s="1"/>
  <c r="K43" i="51"/>
  <c r="L43" i="51" s="1"/>
  <c r="K44" i="51"/>
  <c r="L44" i="51" s="1"/>
  <c r="K45" i="51"/>
  <c r="L45" i="51" s="1"/>
  <c r="K46" i="51"/>
  <c r="L46" i="51" s="1"/>
  <c r="K47" i="51"/>
  <c r="L47" i="51" s="1"/>
  <c r="K48" i="51"/>
  <c r="L48" i="51" s="1"/>
  <c r="K49" i="51"/>
  <c r="L49" i="51" s="1"/>
  <c r="K50" i="51"/>
  <c r="L50" i="51" s="1"/>
  <c r="K51" i="51"/>
  <c r="L51" i="51" s="1"/>
  <c r="K52" i="51"/>
  <c r="L52" i="51" s="1"/>
  <c r="K53" i="51"/>
  <c r="L53" i="51" s="1"/>
  <c r="K54" i="51"/>
  <c r="L54" i="51" s="1"/>
  <c r="K55" i="51"/>
  <c r="L55" i="51" s="1"/>
  <c r="K56" i="51"/>
  <c r="L56" i="51" s="1"/>
  <c r="K57" i="51"/>
  <c r="L57" i="51" s="1"/>
  <c r="K14" i="51"/>
  <c r="L14" i="51" s="1"/>
  <c r="K13" i="2"/>
  <c r="L13" i="2" s="1"/>
  <c r="K16" i="2"/>
  <c r="L16" i="2" s="1"/>
  <c r="K18" i="2"/>
  <c r="L18" i="2" s="1"/>
  <c r="K20" i="2"/>
  <c r="L20" i="2" s="1"/>
  <c r="K22" i="2"/>
  <c r="L22" i="2" s="1"/>
  <c r="K24" i="2"/>
  <c r="L24" i="2" s="1"/>
  <c r="K26" i="2"/>
  <c r="L26" i="2" s="1"/>
  <c r="K28" i="2"/>
  <c r="L28" i="2" s="1"/>
  <c r="K30" i="2"/>
  <c r="L30" i="2" s="1"/>
  <c r="K32" i="2"/>
  <c r="L32" i="2" s="1"/>
  <c r="K34" i="2"/>
  <c r="L34" i="2" s="1"/>
  <c r="K36" i="2"/>
  <c r="L36" i="2" s="1"/>
  <c r="K38" i="2"/>
  <c r="L38" i="2" s="1"/>
  <c r="K40" i="2"/>
  <c r="L40" i="2" s="1"/>
  <c r="K42" i="2"/>
  <c r="L42" i="2" s="1"/>
  <c r="K44" i="2"/>
  <c r="L44" i="2" s="1"/>
  <c r="K46" i="2"/>
  <c r="L46" i="2" s="1"/>
  <c r="K48" i="2"/>
  <c r="L48" i="2" s="1"/>
  <c r="K50" i="2"/>
  <c r="L50" i="2" s="1"/>
  <c r="K52" i="2"/>
  <c r="L52" i="2" s="1"/>
  <c r="K54" i="2"/>
  <c r="L54" i="2" s="1"/>
  <c r="K73" i="2"/>
  <c r="L73" i="2" s="1"/>
  <c r="K75" i="2"/>
  <c r="L75" i="2" s="1"/>
  <c r="K77" i="2"/>
  <c r="L77" i="2" s="1"/>
  <c r="K79" i="2"/>
  <c r="L79" i="2" s="1"/>
  <c r="K81" i="2"/>
  <c r="L81" i="2" s="1"/>
  <c r="K83" i="2"/>
  <c r="L83" i="2" s="1"/>
  <c r="K85" i="2"/>
  <c r="L85" i="2" s="1"/>
  <c r="K87" i="2"/>
  <c r="L87" i="2" s="1"/>
  <c r="K89" i="2"/>
  <c r="L89" i="2" s="1"/>
  <c r="K91" i="2"/>
  <c r="L91" i="2" s="1"/>
  <c r="K93" i="2"/>
  <c r="L93" i="2" s="1"/>
  <c r="K95" i="2"/>
  <c r="L95" i="2" s="1"/>
  <c r="K97" i="2"/>
  <c r="L97" i="2" s="1"/>
  <c r="K99" i="2"/>
  <c r="L99" i="2" s="1"/>
  <c r="K101" i="2"/>
  <c r="L101" i="2" s="1"/>
  <c r="K103" i="2"/>
  <c r="L103" i="2" s="1"/>
  <c r="K105" i="2"/>
  <c r="L105" i="2" s="1"/>
  <c r="K107" i="2"/>
  <c r="L107" i="2" s="1"/>
  <c r="K109" i="2"/>
  <c r="L109" i="2" s="1"/>
  <c r="K111" i="2"/>
  <c r="L111" i="2" s="1"/>
  <c r="K113" i="2"/>
  <c r="L113" i="2" s="1"/>
  <c r="K115" i="2"/>
  <c r="L115" i="2" s="1"/>
  <c r="K117" i="2"/>
  <c r="L117" i="2" s="1"/>
  <c r="K119" i="2"/>
  <c r="L119" i="2" s="1"/>
  <c r="K121" i="2"/>
  <c r="L121" i="2" s="1"/>
  <c r="K123" i="2"/>
  <c r="L123" i="2" s="1"/>
  <c r="K125" i="2"/>
  <c r="L125" i="2" s="1"/>
  <c r="K127" i="2"/>
  <c r="L127" i="2" s="1"/>
  <c r="K129" i="2"/>
  <c r="L129" i="2" s="1"/>
  <c r="K131" i="2"/>
  <c r="L131" i="2" s="1"/>
  <c r="K133" i="2"/>
  <c r="L133" i="2" s="1"/>
  <c r="K135" i="2"/>
  <c r="L135" i="2" s="1"/>
  <c r="K137" i="2"/>
  <c r="L137" i="2" s="1"/>
  <c r="K139" i="2"/>
  <c r="L139" i="2" s="1"/>
  <c r="K141" i="2"/>
  <c r="L141" i="2" s="1"/>
  <c r="K143" i="2"/>
  <c r="L143" i="2" s="1"/>
  <c r="K145" i="2"/>
  <c r="L145" i="2" s="1"/>
  <c r="K147" i="2"/>
  <c r="L147" i="2" s="1"/>
  <c r="K149" i="2"/>
  <c r="L149" i="2" s="1"/>
  <c r="K151" i="2"/>
  <c r="L151" i="2" s="1"/>
  <c r="K153" i="2"/>
  <c r="L153" i="2" s="1"/>
  <c r="K155" i="2"/>
  <c r="L155" i="2" s="1"/>
  <c r="K15" i="2"/>
  <c r="L15" i="2" s="1"/>
  <c r="K17" i="2"/>
  <c r="L17" i="2" s="1"/>
  <c r="K19" i="2"/>
  <c r="L19" i="2" s="1"/>
  <c r="K21" i="2"/>
  <c r="L21" i="2" s="1"/>
  <c r="K23" i="2"/>
  <c r="L23" i="2" s="1"/>
  <c r="K25" i="2"/>
  <c r="L25" i="2" s="1"/>
  <c r="K27" i="2"/>
  <c r="L27" i="2" s="1"/>
  <c r="K29" i="2"/>
  <c r="L29" i="2" s="1"/>
  <c r="K31" i="2"/>
  <c r="L31" i="2" s="1"/>
  <c r="K33" i="2"/>
  <c r="L33" i="2" s="1"/>
  <c r="K35" i="2"/>
  <c r="L35" i="2" s="1"/>
  <c r="K37" i="2"/>
  <c r="L37" i="2" s="1"/>
  <c r="K39" i="2"/>
  <c r="L39" i="2" s="1"/>
  <c r="K41" i="2"/>
  <c r="L41" i="2" s="1"/>
  <c r="K43" i="2"/>
  <c r="L43" i="2" s="1"/>
  <c r="K45" i="2"/>
  <c r="L45" i="2" s="1"/>
  <c r="K47" i="2"/>
  <c r="L47" i="2" s="1"/>
  <c r="K49" i="2"/>
  <c r="L49" i="2" s="1"/>
  <c r="K51" i="2"/>
  <c r="L51" i="2" s="1"/>
  <c r="K53" i="2"/>
  <c r="L53" i="2" s="1"/>
  <c r="K72" i="2"/>
  <c r="L72" i="2" s="1"/>
  <c r="K74" i="2"/>
  <c r="L74" i="2" s="1"/>
  <c r="K76" i="2"/>
  <c r="L76" i="2" s="1"/>
  <c r="K78" i="2"/>
  <c r="L78" i="2" s="1"/>
  <c r="K80" i="2"/>
  <c r="L80" i="2" s="1"/>
  <c r="K82" i="2"/>
  <c r="L82" i="2" s="1"/>
  <c r="K84" i="2"/>
  <c r="L84" i="2" s="1"/>
  <c r="K86" i="2"/>
  <c r="L86" i="2" s="1"/>
  <c r="K88" i="2"/>
  <c r="L88" i="2" s="1"/>
  <c r="K90" i="2"/>
  <c r="L90" i="2" s="1"/>
  <c r="K92" i="2"/>
  <c r="L92" i="2" s="1"/>
  <c r="K94" i="2"/>
  <c r="L94" i="2" s="1"/>
  <c r="K96" i="2"/>
  <c r="L96" i="2" s="1"/>
  <c r="K98" i="2"/>
  <c r="L98" i="2" s="1"/>
  <c r="K100" i="2"/>
  <c r="L100" i="2" s="1"/>
  <c r="K102" i="2"/>
  <c r="L102" i="2" s="1"/>
  <c r="K104" i="2"/>
  <c r="L104" i="2" s="1"/>
  <c r="K106" i="2"/>
  <c r="L106" i="2" s="1"/>
  <c r="K108" i="2"/>
  <c r="L108" i="2" s="1"/>
  <c r="K110" i="2"/>
  <c r="L110" i="2" s="1"/>
  <c r="K112" i="2"/>
  <c r="L112" i="2" s="1"/>
  <c r="K114" i="2"/>
  <c r="L114" i="2" s="1"/>
  <c r="K116" i="2"/>
  <c r="L116" i="2" s="1"/>
  <c r="K118" i="2"/>
  <c r="L118" i="2" s="1"/>
  <c r="K120" i="2"/>
  <c r="L120" i="2" s="1"/>
  <c r="K122" i="2"/>
  <c r="L122" i="2" s="1"/>
  <c r="K124" i="2"/>
  <c r="L124" i="2" s="1"/>
  <c r="K126" i="2"/>
  <c r="L126" i="2" s="1"/>
  <c r="K128" i="2"/>
  <c r="L128" i="2" s="1"/>
  <c r="K130" i="2"/>
  <c r="L130" i="2" s="1"/>
  <c r="K132" i="2"/>
  <c r="L132" i="2" s="1"/>
  <c r="K134" i="2"/>
  <c r="L134" i="2" s="1"/>
  <c r="K136" i="2"/>
  <c r="L136" i="2" s="1"/>
  <c r="K138" i="2"/>
  <c r="L138" i="2" s="1"/>
  <c r="K140" i="2"/>
  <c r="L140" i="2" s="1"/>
  <c r="K142" i="2"/>
  <c r="L142" i="2" s="1"/>
  <c r="K144" i="2"/>
  <c r="L144" i="2" s="1"/>
  <c r="K146" i="2"/>
  <c r="L146" i="2" s="1"/>
  <c r="K148" i="2"/>
  <c r="L148" i="2" s="1"/>
  <c r="K150" i="2"/>
  <c r="L150" i="2" s="1"/>
  <c r="K152" i="2"/>
  <c r="L152" i="2" s="1"/>
  <c r="K154" i="2"/>
  <c r="L154" i="2" s="1"/>
  <c r="K156" i="2"/>
  <c r="L156" i="2" s="1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K14" i="2"/>
  <c r="L14" i="2" s="1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M108" i="1"/>
  <c r="K108" i="1" s="1"/>
  <c r="L108" i="1" s="1"/>
  <c r="M107" i="1"/>
  <c r="K107" i="1" s="1"/>
  <c r="L107" i="1" s="1"/>
  <c r="M106" i="1"/>
  <c r="K106" i="1" s="1"/>
  <c r="L106" i="1" s="1"/>
  <c r="M105" i="1"/>
  <c r="K105" i="1" s="1"/>
  <c r="L105" i="1" s="1"/>
  <c r="M104" i="1"/>
  <c r="K104" i="1" s="1"/>
  <c r="L104" i="1" s="1"/>
  <c r="M103" i="1"/>
  <c r="K103" i="1" s="1"/>
  <c r="L103" i="1" s="1"/>
  <c r="M102" i="1"/>
  <c r="K102" i="1" s="1"/>
  <c r="L102" i="1" s="1"/>
  <c r="M101" i="1"/>
  <c r="K101" i="1" s="1"/>
  <c r="L101" i="1" s="1"/>
  <c r="M100" i="1"/>
  <c r="K100" i="1" s="1"/>
  <c r="L100" i="1" s="1"/>
  <c r="M99" i="1"/>
  <c r="K99" i="1" s="1"/>
  <c r="L99" i="1" s="1"/>
  <c r="M98" i="1"/>
  <c r="K98" i="1" s="1"/>
  <c r="L98" i="1" s="1"/>
  <c r="M97" i="1"/>
  <c r="K97" i="1" s="1"/>
  <c r="L97" i="1" s="1"/>
  <c r="M96" i="1"/>
  <c r="K96" i="1" s="1"/>
  <c r="L96" i="1" s="1"/>
  <c r="M95" i="1"/>
  <c r="K95" i="1" s="1"/>
  <c r="L95" i="1" s="1"/>
  <c r="M94" i="1"/>
  <c r="K94" i="1" s="1"/>
  <c r="L94" i="1" s="1"/>
  <c r="M93" i="1"/>
  <c r="K93" i="1" s="1"/>
  <c r="L93" i="1" s="1"/>
  <c r="M92" i="1"/>
  <c r="K92" i="1" s="1"/>
  <c r="L92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0" i="1"/>
  <c r="K150" i="1" s="1"/>
  <c r="L150" i="1" s="1"/>
  <c r="M149" i="1"/>
  <c r="K149" i="1" s="1"/>
  <c r="L149" i="1" s="1"/>
  <c r="M148" i="1"/>
  <c r="K148" i="1" s="1"/>
  <c r="L148" i="1" s="1"/>
  <c r="M147" i="1"/>
  <c r="K147" i="1" s="1"/>
  <c r="L147" i="1" s="1"/>
  <c r="M146" i="1"/>
  <c r="N146" i="1" s="1"/>
  <c r="M145" i="1"/>
  <c r="K145" i="1" s="1"/>
  <c r="L145" i="1" s="1"/>
  <c r="M144" i="1"/>
  <c r="K144" i="1" s="1"/>
  <c r="L144" i="1" s="1"/>
  <c r="M143" i="1"/>
  <c r="K143" i="1" s="1"/>
  <c r="L143" i="1" s="1"/>
  <c r="M142" i="1"/>
  <c r="K142" i="1" s="1"/>
  <c r="L142" i="1" s="1"/>
  <c r="M141" i="1"/>
  <c r="K141" i="1" s="1"/>
  <c r="L141" i="1" s="1"/>
  <c r="M140" i="1"/>
  <c r="K140" i="1" s="1"/>
  <c r="L140" i="1" s="1"/>
  <c r="M139" i="1"/>
  <c r="K139" i="1" s="1"/>
  <c r="L139" i="1" s="1"/>
  <c r="M138" i="1"/>
  <c r="K138" i="1" s="1"/>
  <c r="L138" i="1" s="1"/>
  <c r="M137" i="1"/>
  <c r="N137" i="1" s="1"/>
  <c r="M136" i="1"/>
  <c r="K136" i="1" s="1"/>
  <c r="L136" i="1" s="1"/>
  <c r="M135" i="1"/>
  <c r="K135" i="1" s="1"/>
  <c r="L135" i="1" s="1"/>
  <c r="M134" i="1"/>
  <c r="N134" i="1" s="1"/>
  <c r="M133" i="1"/>
  <c r="K133" i="1" s="1"/>
  <c r="L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1" i="1"/>
  <c r="N111" i="1" s="1"/>
  <c r="M110" i="1"/>
  <c r="N110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4" i="1"/>
  <c r="N54" i="1" s="1"/>
  <c r="M52" i="1"/>
  <c r="N52" i="1" s="1"/>
  <c r="M51" i="1"/>
  <c r="N51" i="1" s="1"/>
  <c r="M49" i="1"/>
  <c r="N49" i="1" s="1"/>
  <c r="M48" i="1"/>
  <c r="N48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N92" i="1" l="1"/>
  <c r="N94" i="1"/>
  <c r="N96" i="1"/>
  <c r="N98" i="1"/>
  <c r="N100" i="1"/>
  <c r="N102" i="1"/>
  <c r="N104" i="1"/>
  <c r="N106" i="1"/>
  <c r="N108" i="1"/>
  <c r="N93" i="1"/>
  <c r="N95" i="1"/>
  <c r="N97" i="1"/>
  <c r="N99" i="1"/>
  <c r="N101" i="1"/>
  <c r="N103" i="1"/>
  <c r="N105" i="1"/>
  <c r="N107" i="1"/>
  <c r="K78" i="1"/>
  <c r="L78" i="1" s="1"/>
  <c r="K161" i="1"/>
  <c r="L161" i="1" s="1"/>
  <c r="K38" i="1"/>
  <c r="L38" i="1" s="1"/>
  <c r="K52" i="1"/>
  <c r="L52" i="1" s="1"/>
  <c r="K62" i="1"/>
  <c r="L62" i="1" s="1"/>
  <c r="K22" i="1"/>
  <c r="L22" i="1" s="1"/>
  <c r="K30" i="1"/>
  <c r="L30" i="1" s="1"/>
  <c r="K46" i="1"/>
  <c r="L46" i="1" s="1"/>
  <c r="K70" i="1"/>
  <c r="L70" i="1" s="1"/>
  <c r="K86" i="1"/>
  <c r="L86" i="1" s="1"/>
  <c r="K155" i="1"/>
  <c r="L155" i="1" s="1"/>
  <c r="K14" i="1"/>
  <c r="L14" i="1" s="1"/>
  <c r="K34" i="1"/>
  <c r="L34" i="1" s="1"/>
  <c r="K58" i="1"/>
  <c r="L58" i="1" s="1"/>
  <c r="K74" i="1"/>
  <c r="L74" i="1" s="1"/>
  <c r="K90" i="1"/>
  <c r="L90" i="1" s="1"/>
  <c r="K153" i="1"/>
  <c r="L153" i="1" s="1"/>
  <c r="K163" i="1"/>
  <c r="L163" i="1" s="1"/>
  <c r="K26" i="1"/>
  <c r="L26" i="1" s="1"/>
  <c r="K42" i="1"/>
  <c r="L42" i="1" s="1"/>
  <c r="K66" i="1"/>
  <c r="L66" i="1" s="1"/>
  <c r="K82" i="1"/>
  <c r="L82" i="1" s="1"/>
  <c r="K18" i="1"/>
  <c r="L18" i="1" s="1"/>
  <c r="K20" i="1"/>
  <c r="L20" i="1" s="1"/>
  <c r="K28" i="1"/>
  <c r="L28" i="1" s="1"/>
  <c r="K36" i="1"/>
  <c r="L36" i="1" s="1"/>
  <c r="K44" i="1"/>
  <c r="L44" i="1" s="1"/>
  <c r="K56" i="1"/>
  <c r="L56" i="1" s="1"/>
  <c r="K64" i="1"/>
  <c r="L64" i="1" s="1"/>
  <c r="K72" i="1"/>
  <c r="L72" i="1" s="1"/>
  <c r="K80" i="1"/>
  <c r="L80" i="1" s="1"/>
  <c r="K88" i="1"/>
  <c r="L88" i="1" s="1"/>
  <c r="K159" i="1"/>
  <c r="L159" i="1" s="1"/>
  <c r="K167" i="1"/>
  <c r="L167" i="1" s="1"/>
  <c r="K13" i="1"/>
  <c r="L13" i="1" s="1"/>
  <c r="K16" i="1"/>
  <c r="L16" i="1" s="1"/>
  <c r="K24" i="1"/>
  <c r="L24" i="1" s="1"/>
  <c r="K32" i="1"/>
  <c r="L32" i="1" s="1"/>
  <c r="K40" i="1"/>
  <c r="L40" i="1" s="1"/>
  <c r="K60" i="1"/>
  <c r="L60" i="1" s="1"/>
  <c r="K68" i="1"/>
  <c r="L68" i="1" s="1"/>
  <c r="K76" i="1"/>
  <c r="L76" i="1" s="1"/>
  <c r="K84" i="1"/>
  <c r="L84" i="1" s="1"/>
  <c r="K110" i="1"/>
  <c r="L110" i="1" s="1"/>
  <c r="K157" i="1"/>
  <c r="L157" i="1" s="1"/>
  <c r="K165" i="1"/>
  <c r="L165" i="1" s="1"/>
  <c r="K57" i="1"/>
  <c r="L57" i="1" s="1"/>
  <c r="K59" i="1"/>
  <c r="L59" i="1" s="1"/>
  <c r="K61" i="1"/>
  <c r="L61" i="1" s="1"/>
  <c r="K63" i="1"/>
  <c r="L63" i="1" s="1"/>
  <c r="K65" i="1"/>
  <c r="L65" i="1" s="1"/>
  <c r="K67" i="1"/>
  <c r="L67" i="1" s="1"/>
  <c r="K69" i="1"/>
  <c r="L69" i="1" s="1"/>
  <c r="K71" i="1"/>
  <c r="L71" i="1" s="1"/>
  <c r="K73" i="1"/>
  <c r="L73" i="1" s="1"/>
  <c r="K75" i="1"/>
  <c r="L75" i="1" s="1"/>
  <c r="K77" i="1"/>
  <c r="L77" i="1" s="1"/>
  <c r="K79" i="1"/>
  <c r="L79" i="1" s="1"/>
  <c r="K81" i="1"/>
  <c r="L81" i="1" s="1"/>
  <c r="K83" i="1"/>
  <c r="L83" i="1" s="1"/>
  <c r="K85" i="1"/>
  <c r="L85" i="1" s="1"/>
  <c r="K87" i="1"/>
  <c r="L87" i="1" s="1"/>
  <c r="K89" i="1"/>
  <c r="L89" i="1" s="1"/>
  <c r="K91" i="1"/>
  <c r="L91" i="1" s="1"/>
  <c r="K111" i="1"/>
  <c r="L111" i="1" s="1"/>
  <c r="K152" i="1"/>
  <c r="L152" i="1" s="1"/>
  <c r="K154" i="1"/>
  <c r="L154" i="1" s="1"/>
  <c r="K156" i="1"/>
  <c r="L156" i="1" s="1"/>
  <c r="K158" i="1"/>
  <c r="L158" i="1" s="1"/>
  <c r="K160" i="1"/>
  <c r="L160" i="1" s="1"/>
  <c r="K162" i="1"/>
  <c r="L162" i="1" s="1"/>
  <c r="K164" i="1"/>
  <c r="L164" i="1" s="1"/>
  <c r="K166" i="1"/>
  <c r="L166" i="1" s="1"/>
  <c r="K15" i="1"/>
  <c r="L15" i="1" s="1"/>
  <c r="K17" i="1"/>
  <c r="L17" i="1" s="1"/>
  <c r="K19" i="1"/>
  <c r="L19" i="1" s="1"/>
  <c r="K21" i="1"/>
  <c r="L21" i="1" s="1"/>
  <c r="K23" i="1"/>
  <c r="L23" i="1" s="1"/>
  <c r="K25" i="1"/>
  <c r="L25" i="1" s="1"/>
  <c r="K27" i="1"/>
  <c r="L27" i="1" s="1"/>
  <c r="K29" i="1"/>
  <c r="L29" i="1" s="1"/>
  <c r="K31" i="1"/>
  <c r="L31" i="1" s="1"/>
  <c r="K33" i="1"/>
  <c r="L33" i="1" s="1"/>
  <c r="K35" i="1"/>
  <c r="L35" i="1" s="1"/>
  <c r="K37" i="1"/>
  <c r="L37" i="1" s="1"/>
  <c r="K39" i="1"/>
  <c r="L39" i="1" s="1"/>
  <c r="K41" i="1"/>
  <c r="L41" i="1" s="1"/>
  <c r="K43" i="1"/>
  <c r="L43" i="1" s="1"/>
  <c r="K45" i="1"/>
  <c r="L45" i="1" s="1"/>
  <c r="K51" i="1"/>
  <c r="L51" i="1" s="1"/>
  <c r="N133" i="1"/>
  <c r="N135" i="1"/>
  <c r="N136" i="1"/>
  <c r="N138" i="1"/>
  <c r="N139" i="1"/>
  <c r="N140" i="1"/>
  <c r="N141" i="1"/>
  <c r="N142" i="1"/>
  <c r="N143" i="1"/>
  <c r="N144" i="1"/>
  <c r="N145" i="1"/>
  <c r="N147" i="1"/>
  <c r="N148" i="1"/>
  <c r="N149" i="1"/>
  <c r="N150" i="1"/>
  <c r="K132" i="1"/>
  <c r="L132" i="1" s="1"/>
  <c r="K134" i="1"/>
  <c r="L134" i="1" s="1"/>
  <c r="K137" i="1"/>
  <c r="L137" i="1" s="1"/>
  <c r="K146" i="1"/>
  <c r="L146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54" i="1"/>
  <c r="L54" i="1" s="1"/>
  <c r="K48" i="1"/>
  <c r="L48" i="1" s="1"/>
  <c r="K49" i="1"/>
  <c r="L49" i="1" s="1"/>
  <c r="A30" i="41" l="1"/>
  <c r="I111" i="1"/>
  <c r="H111" i="1"/>
  <c r="I110" i="1"/>
  <c r="H110" i="1"/>
  <c r="H16" i="44" l="1"/>
  <c r="H15" i="44"/>
  <c r="H14" i="44"/>
  <c r="H13" i="44"/>
  <c r="H12" i="44"/>
  <c r="H21" i="44"/>
  <c r="H20" i="44"/>
  <c r="H19" i="44"/>
  <c r="H18" i="44"/>
  <c r="H17" i="44"/>
  <c r="H39" i="44"/>
  <c r="H38" i="44"/>
  <c r="H37" i="44"/>
  <c r="H36" i="44"/>
  <c r="H13" i="4" l="1"/>
  <c r="H49" i="44" l="1"/>
  <c r="H47" i="44"/>
  <c r="H46" i="44"/>
  <c r="H41" i="44"/>
  <c r="H35" i="44"/>
  <c r="H34" i="44"/>
  <c r="H25" i="44"/>
  <c r="H24" i="44"/>
  <c r="I57" i="4" l="1"/>
  <c r="H57" i="4"/>
  <c r="I56" i="4"/>
  <c r="H56" i="4"/>
  <c r="I55" i="4"/>
  <c r="H55" i="4"/>
  <c r="I54" i="4"/>
  <c r="H54" i="4"/>
  <c r="I53" i="4"/>
  <c r="H53" i="4"/>
  <c r="A117" i="41" l="1"/>
  <c r="A103" i="41"/>
  <c r="A89" i="41"/>
  <c r="A76" i="41"/>
  <c r="I57" i="51" l="1"/>
  <c r="H57" i="51"/>
  <c r="I56" i="51"/>
  <c r="H56" i="51"/>
  <c r="I55" i="51"/>
  <c r="H55" i="51"/>
  <c r="I54" i="51"/>
  <c r="H54" i="51"/>
  <c r="I53" i="51"/>
  <c r="H53" i="51"/>
  <c r="I52" i="51"/>
  <c r="H52" i="51"/>
  <c r="I51" i="51"/>
  <c r="H51" i="51"/>
  <c r="I50" i="51"/>
  <c r="H50" i="51"/>
  <c r="I49" i="51"/>
  <c r="H49" i="51"/>
  <c r="I48" i="51"/>
  <c r="H48" i="51"/>
  <c r="I47" i="51"/>
  <c r="H47" i="51"/>
  <c r="I46" i="51"/>
  <c r="H46" i="51"/>
  <c r="I45" i="51"/>
  <c r="H45" i="51"/>
  <c r="I44" i="51"/>
  <c r="H44" i="51"/>
  <c r="I43" i="51"/>
  <c r="H43" i="51"/>
  <c r="I42" i="51"/>
  <c r="H42" i="51"/>
  <c r="I41" i="51"/>
  <c r="H41" i="51"/>
  <c r="I40" i="51"/>
  <c r="H40" i="51"/>
  <c r="I39" i="51"/>
  <c r="H39" i="51"/>
  <c r="I38" i="51"/>
  <c r="H38" i="51"/>
  <c r="I37" i="51"/>
  <c r="H37" i="51"/>
  <c r="I36" i="51"/>
  <c r="H36" i="51"/>
  <c r="I35" i="51"/>
  <c r="H35" i="51"/>
  <c r="I34" i="51"/>
  <c r="H34" i="51"/>
  <c r="I33" i="51"/>
  <c r="H33" i="51"/>
  <c r="I32" i="51"/>
  <c r="H32" i="51"/>
  <c r="I31" i="51"/>
  <c r="H31" i="51"/>
  <c r="I30" i="51"/>
  <c r="H30" i="51"/>
  <c r="I29" i="51"/>
  <c r="H29" i="51"/>
  <c r="I28" i="51"/>
  <c r="H28" i="51"/>
  <c r="I27" i="51"/>
  <c r="H27" i="51"/>
  <c r="I26" i="51"/>
  <c r="H26" i="51"/>
  <c r="I25" i="51"/>
  <c r="H25" i="51"/>
  <c r="I24" i="51"/>
  <c r="H24" i="51"/>
  <c r="I23" i="51"/>
  <c r="H23" i="51"/>
  <c r="I22" i="51"/>
  <c r="H22" i="51"/>
  <c r="I21" i="51"/>
  <c r="H21" i="51"/>
  <c r="I20" i="51"/>
  <c r="H20" i="51"/>
  <c r="I19" i="51"/>
  <c r="H19" i="51"/>
  <c r="I18" i="51"/>
  <c r="H18" i="51"/>
  <c r="I17" i="51"/>
  <c r="H17" i="51"/>
  <c r="I16" i="51"/>
  <c r="H16" i="51"/>
  <c r="I15" i="51"/>
  <c r="H15" i="51"/>
  <c r="I14" i="51"/>
  <c r="H14" i="51"/>
  <c r="I13" i="51"/>
  <c r="H13" i="51"/>
  <c r="I24" i="49" l="1"/>
  <c r="H24" i="49"/>
  <c r="H22" i="49"/>
  <c r="I16" i="49"/>
  <c r="H16" i="49"/>
  <c r="I13" i="49"/>
  <c r="H13" i="49"/>
  <c r="A71" i="41" l="1"/>
  <c r="A68" i="41"/>
  <c r="A65" i="41"/>
  <c r="A57" i="41"/>
  <c r="A37" i="41"/>
  <c r="A33" i="41"/>
  <c r="A24" i="41"/>
  <c r="A21" i="41"/>
  <c r="A17" i="41"/>
  <c r="A9" i="41"/>
  <c r="I44" i="4" l="1"/>
  <c r="H44" i="4"/>
  <c r="I38" i="4"/>
  <c r="H38" i="4"/>
  <c r="I23" i="4"/>
  <c r="H23" i="4"/>
  <c r="I19" i="4"/>
  <c r="H19" i="4"/>
  <c r="I16" i="4"/>
  <c r="H16" i="4"/>
  <c r="I62" i="4"/>
  <c r="H62" i="4"/>
  <c r="I79" i="4" l="1"/>
  <c r="H79" i="4"/>
  <c r="I85" i="4"/>
  <c r="H85" i="4"/>
  <c r="H95" i="4" l="1"/>
  <c r="H94" i="4"/>
  <c r="I93" i="4"/>
  <c r="H93" i="4"/>
  <c r="I92" i="4"/>
  <c r="H92" i="4"/>
  <c r="I91" i="4"/>
  <c r="H91" i="4"/>
  <c r="H90" i="4"/>
  <c r="H89" i="4"/>
  <c r="H88" i="4"/>
  <c r="H87" i="4"/>
  <c r="H86" i="4"/>
  <c r="H84" i="4"/>
  <c r="H83" i="4"/>
  <c r="H82" i="4"/>
  <c r="H81" i="4"/>
  <c r="I80" i="4"/>
  <c r="H80" i="4"/>
  <c r="H78" i="4"/>
  <c r="H77" i="4"/>
  <c r="H76" i="4"/>
  <c r="H75" i="4"/>
  <c r="H74" i="4"/>
  <c r="I73" i="4"/>
  <c r="H73" i="4"/>
  <c r="I28" i="4" l="1"/>
  <c r="I167" i="1" l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49" i="1" l="1"/>
  <c r="H49" i="1"/>
  <c r="I48" i="1"/>
  <c r="H48" i="1"/>
  <c r="I32" i="1" l="1"/>
  <c r="H32" i="1"/>
  <c r="I31" i="1"/>
  <c r="H31" i="1"/>
  <c r="I30" i="1"/>
  <c r="H30" i="1"/>
  <c r="I29" i="1"/>
  <c r="H29" i="1"/>
  <c r="I13" i="34" l="1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I104" i="34"/>
  <c r="I105" i="34"/>
  <c r="I106" i="34"/>
  <c r="I107" i="34"/>
  <c r="I108" i="34"/>
  <c r="I109" i="34"/>
  <c r="I110" i="34"/>
  <c r="I111" i="34"/>
  <c r="I112" i="34"/>
  <c r="I113" i="34"/>
  <c r="I114" i="34"/>
  <c r="I115" i="34"/>
  <c r="I116" i="34"/>
  <c r="I117" i="34"/>
  <c r="I118" i="34"/>
  <c r="I119" i="34"/>
  <c r="I11" i="34"/>
  <c r="I12" i="34"/>
  <c r="I10" i="34"/>
  <c r="H74" i="1" l="1"/>
  <c r="I74" i="1"/>
  <c r="I36" i="1" l="1"/>
  <c r="H34" i="1"/>
  <c r="H37" i="1"/>
  <c r="I46" i="1" l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6" i="1"/>
  <c r="I35" i="1"/>
  <c r="H35" i="1"/>
  <c r="I34" i="1"/>
  <c r="I33" i="1"/>
  <c r="H33" i="1"/>
  <c r="I54" i="1" l="1"/>
  <c r="H54" i="1"/>
  <c r="H34" i="4" l="1"/>
  <c r="I34" i="4"/>
  <c r="H35" i="4"/>
  <c r="I35" i="4"/>
  <c r="H36" i="4"/>
  <c r="I36" i="4"/>
  <c r="H37" i="4"/>
  <c r="I37" i="4"/>
  <c r="H39" i="4"/>
  <c r="I39" i="4"/>
  <c r="H40" i="4"/>
  <c r="I40" i="4"/>
  <c r="H41" i="4"/>
  <c r="I41" i="4"/>
  <c r="H42" i="4"/>
  <c r="I42" i="4"/>
  <c r="H43" i="4"/>
  <c r="I43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F81" i="4" l="1"/>
  <c r="I81" i="4" l="1"/>
  <c r="K81" i="4"/>
  <c r="L81" i="4" s="1"/>
  <c r="A4" i="4" l="1"/>
  <c r="A4" i="49" s="1"/>
  <c r="B4" i="34" l="1"/>
  <c r="H107" i="2" l="1"/>
  <c r="I107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56" i="1" l="1"/>
  <c r="H56" i="1"/>
  <c r="I41" i="2" l="1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13" i="2" l="1"/>
  <c r="H13" i="2"/>
  <c r="F74" i="4" l="1"/>
  <c r="I74" i="4" l="1"/>
  <c r="K74" i="4"/>
  <c r="L74" i="4" s="1"/>
  <c r="F75" i="4"/>
  <c r="I75" i="4" l="1"/>
  <c r="K75" i="4"/>
  <c r="L75" i="4" s="1"/>
  <c r="F76" i="4"/>
  <c r="I76" i="4" l="1"/>
  <c r="K76" i="4"/>
  <c r="L76" i="4" s="1"/>
  <c r="F77" i="4"/>
  <c r="I77" i="4" l="1"/>
  <c r="K77" i="4"/>
  <c r="L77" i="4" s="1"/>
  <c r="F78" i="4"/>
  <c r="I78" i="4" l="1"/>
  <c r="K78" i="4"/>
  <c r="L78" i="4" s="1"/>
  <c r="F82" i="4"/>
  <c r="I82" i="4" l="1"/>
  <c r="K82" i="4"/>
  <c r="L82" i="4" s="1"/>
  <c r="F83" i="4"/>
  <c r="I83" i="4" l="1"/>
  <c r="K83" i="4"/>
  <c r="L83" i="4" s="1"/>
  <c r="F84" i="4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2"/>
  <c r="H74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31" i="4"/>
  <c r="I32" i="4"/>
  <c r="I33" i="4"/>
  <c r="H31" i="4"/>
  <c r="H32" i="4"/>
  <c r="H33" i="4"/>
  <c r="H29" i="4"/>
  <c r="I29" i="4"/>
  <c r="H30" i="4"/>
  <c r="I30" i="4"/>
  <c r="I52" i="1"/>
  <c r="I51" i="1"/>
  <c r="H52" i="1"/>
  <c r="H51" i="1"/>
  <c r="H57" i="2"/>
  <c r="H58" i="2"/>
  <c r="H59" i="2"/>
  <c r="H58" i="4"/>
  <c r="I58" i="4"/>
  <c r="H59" i="4"/>
  <c r="I59" i="4"/>
  <c r="H60" i="4"/>
  <c r="I60" i="4"/>
  <c r="H61" i="4"/>
  <c r="I61" i="4"/>
  <c r="H63" i="4"/>
  <c r="I63" i="4"/>
  <c r="H64" i="4"/>
  <c r="I64" i="4"/>
  <c r="H65" i="4"/>
  <c r="I65" i="4"/>
  <c r="H66" i="4"/>
  <c r="I66" i="4"/>
  <c r="H67" i="4"/>
  <c r="I67" i="4"/>
  <c r="H68" i="4"/>
  <c r="I68" i="4"/>
  <c r="H69" i="4"/>
  <c r="I69" i="4"/>
  <c r="H70" i="4"/>
  <c r="I70" i="4"/>
  <c r="H71" i="4"/>
  <c r="I71" i="4"/>
  <c r="H72" i="4"/>
  <c r="I72" i="4"/>
  <c r="I13" i="4"/>
  <c r="H14" i="4"/>
  <c r="I14" i="4"/>
  <c r="H15" i="4"/>
  <c r="I15" i="4"/>
  <c r="H17" i="4"/>
  <c r="I17" i="4"/>
  <c r="H18" i="4"/>
  <c r="I18" i="4"/>
  <c r="H20" i="4"/>
  <c r="I20" i="4"/>
  <c r="H21" i="4"/>
  <c r="I21" i="4"/>
  <c r="H22" i="4"/>
  <c r="I22" i="4"/>
  <c r="H24" i="4"/>
  <c r="I24" i="4"/>
  <c r="H25" i="4"/>
  <c r="I25" i="4"/>
  <c r="H26" i="4"/>
  <c r="I26" i="4"/>
  <c r="H27" i="4"/>
  <c r="I27" i="4"/>
  <c r="H28" i="4"/>
  <c r="H101" i="4"/>
  <c r="I101" i="4"/>
  <c r="H102" i="4"/>
  <c r="I102" i="4"/>
  <c r="H103" i="4"/>
  <c r="I103" i="4"/>
  <c r="H104" i="4"/>
  <c r="I104" i="4"/>
  <c r="H105" i="4"/>
  <c r="I105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2" i="4"/>
  <c r="I112" i="4"/>
  <c r="H113" i="4"/>
  <c r="I113" i="4"/>
  <c r="H114" i="4"/>
  <c r="I114" i="4"/>
  <c r="H115" i="4"/>
  <c r="I115" i="4"/>
  <c r="H116" i="4"/>
  <c r="I116" i="4"/>
  <c r="H118" i="4"/>
  <c r="I118" i="4"/>
  <c r="H119" i="4"/>
  <c r="I119" i="4"/>
  <c r="H120" i="4"/>
  <c r="I120" i="4"/>
  <c r="H121" i="4"/>
  <c r="I121" i="4"/>
  <c r="H122" i="4"/>
  <c r="I122" i="4"/>
  <c r="H123" i="4"/>
  <c r="I123" i="4"/>
  <c r="H124" i="4"/>
  <c r="I124" i="4"/>
  <c r="H125" i="4"/>
  <c r="I125" i="4"/>
  <c r="H126" i="4"/>
  <c r="I126" i="4"/>
  <c r="H127" i="4"/>
  <c r="I127" i="4"/>
  <c r="H128" i="4"/>
  <c r="I128" i="4"/>
  <c r="H129" i="4"/>
  <c r="I129" i="4"/>
  <c r="H130" i="4"/>
  <c r="I130" i="4"/>
  <c r="H131" i="4"/>
  <c r="I131" i="4"/>
  <c r="H132" i="4"/>
  <c r="I132" i="4"/>
  <c r="H133" i="4"/>
  <c r="I133" i="4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56" i="2"/>
  <c r="I56" i="2"/>
  <c r="I57" i="2"/>
  <c r="I58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I84" i="4" l="1"/>
  <c r="K84" i="4"/>
  <c r="L84" i="4" s="1"/>
  <c r="F86" i="4"/>
  <c r="I86" i="4" l="1"/>
  <c r="K86" i="4"/>
  <c r="L86" i="4" s="1"/>
  <c r="F87" i="4"/>
  <c r="I87" i="4" l="1"/>
  <c r="K87" i="4"/>
  <c r="L87" i="4" s="1"/>
  <c r="F88" i="4"/>
  <c r="I88" i="4" l="1"/>
  <c r="K88" i="4"/>
  <c r="L88" i="4" s="1"/>
  <c r="F89" i="4"/>
  <c r="I89" i="4" l="1"/>
  <c r="K89" i="4"/>
  <c r="L89" i="4" s="1"/>
  <c r="F90" i="4"/>
  <c r="I90" i="4" l="1"/>
  <c r="K90" i="4"/>
  <c r="L90" i="4" s="1"/>
  <c r="F94" i="4"/>
  <c r="I94" i="4" l="1"/>
  <c r="K94" i="4"/>
  <c r="L94" i="4" s="1"/>
  <c r="F95" i="4"/>
  <c r="K95" i="4" s="1"/>
  <c r="L95" i="4" s="1"/>
  <c r="I95" i="4" l="1"/>
</calcChain>
</file>

<file path=xl/sharedStrings.xml><?xml version="1.0" encoding="utf-8"?>
<sst xmlns="http://schemas.openxmlformats.org/spreadsheetml/2006/main" count="2491" uniqueCount="820">
  <si>
    <t>Общестроительная изоляция</t>
  </si>
  <si>
    <t>Наименование</t>
  </si>
  <si>
    <t>Размеры</t>
  </si>
  <si>
    <t>Длина</t>
  </si>
  <si>
    <t>Ширина</t>
  </si>
  <si>
    <t>Толщина</t>
  </si>
  <si>
    <t>ЛАЙТ БАТТС</t>
  </si>
  <si>
    <t>ВЕНТИ БАТТС</t>
  </si>
  <si>
    <t>КАВИТИ БАТТС</t>
  </si>
  <si>
    <t>ФЛОР БАТТС</t>
  </si>
  <si>
    <t>ФЛОР БАТТС И</t>
  </si>
  <si>
    <t>Важные примечания:</t>
  </si>
  <si>
    <t>Офис продаж:</t>
  </si>
  <si>
    <t>ПЛАСТЕР БАТТС</t>
  </si>
  <si>
    <t>Средний слой в металлических "сэндвич" панелях</t>
  </si>
  <si>
    <t>ВЕНТИ БАТТС Д</t>
  </si>
  <si>
    <t>2. Счет является действительным к оплате в течение 3-х банковских дней.</t>
  </si>
  <si>
    <t>АКУСТИК БАТТС</t>
  </si>
  <si>
    <t>Звукоизоляция перегородок, облицовок, перекрытий и потолков</t>
  </si>
  <si>
    <t>Средний слой в слоистых кладках</t>
  </si>
  <si>
    <t>Теплоизоляция штукатурных фасадов</t>
  </si>
  <si>
    <t>Теплоизоляция фасадов с оштукатуриванием по стальной армирующей сетке</t>
  </si>
  <si>
    <t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t>
  </si>
  <si>
    <t>Средний слой в железобетонных панелях</t>
  </si>
  <si>
    <t>СЭНДВИЧ БАТТС К</t>
  </si>
  <si>
    <t>СЭНДВИЧ БАТТС С</t>
  </si>
  <si>
    <t>105064 Москва</t>
  </si>
  <si>
    <t>ул. Земляной вал, д.9</t>
  </si>
  <si>
    <t>ФАСАД ЛАМЕЛЛА</t>
  </si>
  <si>
    <t>РУФ БАТТС Н ЛАМЕЛЛА</t>
  </si>
  <si>
    <t>ВЕНТИ БАТТС Н</t>
  </si>
  <si>
    <t>Теплоизоляция стен с отделкой сайдингом, каркасных стен, мансард, скатных кровель, полов, перекрытий</t>
  </si>
  <si>
    <t>Теплоизоляция в навесных фасадных системах с воздушным зазором</t>
  </si>
  <si>
    <t>Теплоизоляция для стен в бане и сауне</t>
  </si>
  <si>
    <t>САУНА БАТТС</t>
  </si>
  <si>
    <t>СКИДКА</t>
  </si>
  <si>
    <t>ВЕНТИ БАТТС ОПТИМА</t>
  </si>
  <si>
    <t>Описание</t>
  </si>
  <si>
    <t>Цена</t>
  </si>
  <si>
    <t>Termoclip - Стена 2МН</t>
  </si>
  <si>
    <t>Termoclip - Стена 2РН</t>
  </si>
  <si>
    <t xml:space="preserve">ПРАЙС-ЛИСТ НА ТЕПЛОИЗОЛЯЦИОННУЮ ПРОДУКЦИЮ </t>
  </si>
  <si>
    <t xml:space="preserve">ПРАЙС-ЛИСТ НА СОПУТСТВУЮЩУЮ ПРОДУКЦИЮ </t>
  </si>
  <si>
    <t xml:space="preserve">Ед. </t>
  </si>
  <si>
    <t>изм.</t>
  </si>
  <si>
    <t>м2</t>
  </si>
  <si>
    <t>шт</t>
  </si>
  <si>
    <t>1. Цены даны в условных единицах с учетом НДС.</t>
  </si>
  <si>
    <t>БЕТОН ЭЛЕМЕНТ БАТТС</t>
  </si>
  <si>
    <t>Termoclip - Стена 5</t>
  </si>
  <si>
    <t>АКУСТИК БАТТС ПРО</t>
  </si>
  <si>
    <t xml:space="preserve">со склада ЗАО "Минеральная Вата" </t>
  </si>
  <si>
    <t>Упаковка</t>
  </si>
  <si>
    <t xml:space="preserve">Цена  </t>
  </si>
  <si>
    <t>Расход</t>
  </si>
  <si>
    <t>ед.изм./</t>
  </si>
  <si>
    <t xml:space="preserve">ед.изм. в </t>
  </si>
  <si>
    <t xml:space="preserve">на </t>
  </si>
  <si>
    <t>шт в уп</t>
  </si>
  <si>
    <t>системе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</si>
  <si>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</si>
  <si>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1,10</t>
  </si>
  <si>
    <r>
      <t>м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</si>
  <si>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b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</si>
  <si>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t>Пароизоляционная пленка</t>
  </si>
  <si>
    <t>ROCKbarrier</t>
  </si>
  <si>
    <t>Sika-Trocal пленка пароиз. DS-PE (остаток на складе)</t>
  </si>
  <si>
    <r>
      <t>м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</si>
  <si>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Самосверлящий самонарезающий винт ROCKclip для стального профнастила толщиной 0,75-2,5мм</t>
  </si>
  <si>
    <t>500/ 2500</t>
  </si>
  <si>
    <t>500/ 2000</t>
  </si>
  <si>
    <t>350/ 1400</t>
  </si>
  <si>
    <t>Cамонарезающий винт ROCKclip для бетонного основания (в анкерную гильзу)</t>
  </si>
  <si>
    <t>Забивной анкер</t>
  </si>
  <si>
    <t>500/ 1000</t>
  </si>
  <si>
    <t>Полиамидная анкерная гильза ROCKclip concrete для бетонного основания</t>
  </si>
  <si>
    <t>Рейки</t>
  </si>
  <si>
    <t>Рейка прижимная алюминиевая 3000х27х3,0 мм</t>
  </si>
  <si>
    <t>п.м.</t>
  </si>
  <si>
    <t>Рейка прижимная краевая 3000х32х3,0 мм</t>
  </si>
  <si>
    <t>Рейка прижимная стальная 3000х20х1,2 мм</t>
  </si>
  <si>
    <t xml:space="preserve">Самонарезающий винт ROCKclip крепления прижимной рейки в сэндвич-панель </t>
  </si>
  <si>
    <t>Кровельные воронки с листвоуловителем и обжимным фланцем</t>
  </si>
  <si>
    <t>ROCKclip 090х450 кровельная воронка без нагрев эл-та</t>
  </si>
  <si>
    <t>ROCKclip 110х165 кровельная воронка без нагрев эл-та</t>
  </si>
  <si>
    <t>ROCKclip 110х450 кровельная воронка без нагрев эл-та</t>
  </si>
  <si>
    <t>ROCKclip 090х450 кровельная воронка с нагрев эл-том</t>
  </si>
  <si>
    <t>ROCKclip 110х165 кровельная воронка с нагрев эл-том</t>
  </si>
  <si>
    <t>ROCKclip 110х450 кровельная воронка с нагрев эл-том</t>
  </si>
  <si>
    <t>ROCKmembrane FG (Фатрафол 804) 2,0мм ш=1,2м д=15м гомогенная мембрана</t>
  </si>
  <si>
    <t>Fatrafol 810/V (Мембрана для дорожек) 1,50/650 мм/RAL 7012</t>
  </si>
  <si>
    <t>Жесть с нанесенным ПВХ 2000х1000</t>
  </si>
  <si>
    <t>Гомогенная мембрана для деталей 35170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</si>
  <si>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  <r>
      <rPr>
        <b/>
        <sz val="10"/>
        <rFont val="NTTimes/Cyrillic"/>
      </rPr>
      <t/>
    </r>
  </si>
  <si>
    <t>кор</t>
  </si>
  <si>
    <t>Полиуретановый герметик Tectane 2040 600мл (12шт/кор)</t>
  </si>
  <si>
    <t>ROCKWOOL Т1520 серый - лента соединительная (15мм х 1мм х 30 м) / (18 рул/кор)</t>
  </si>
  <si>
    <t>Дорожка для кровли 1,2мм  ш=1,05м, д=25м</t>
  </si>
  <si>
    <t>Тележка LIFT-n-ROLLER</t>
  </si>
  <si>
    <t>Клеи и армирующие шпаклевки</t>
  </si>
  <si>
    <t>Rockglue клей для минеральной ваты</t>
  </si>
  <si>
    <t>кг</t>
  </si>
  <si>
    <t xml:space="preserve">Rockmortar армирующе-клеевой состав </t>
  </si>
  <si>
    <t>Грунтовки</t>
  </si>
  <si>
    <t>л</t>
  </si>
  <si>
    <t>ROCKprimer, белый</t>
  </si>
  <si>
    <t>ROCKprimer, светлый оттенок</t>
  </si>
  <si>
    <t>ROCKprimer, средний оттенок</t>
  </si>
  <si>
    <t>Декоративные штукатурки минеральные</t>
  </si>
  <si>
    <t>ROCKdecor D 2.0</t>
  </si>
  <si>
    <t>ROCKdecor D 3.0</t>
  </si>
  <si>
    <t>ROCKdecor S 1.5</t>
  </si>
  <si>
    <t>ROCKdecor S 2.0</t>
  </si>
  <si>
    <t>ROCKsil, белая</t>
  </si>
  <si>
    <t>ROCKsil, светлые оттенки</t>
  </si>
  <si>
    <t>ROCKsil, средние оттенки</t>
  </si>
  <si>
    <t>ROCKsil, насыщенные оттенки</t>
  </si>
  <si>
    <t>Декоративные штукатурки силиконовые</t>
  </si>
  <si>
    <t>Прижимной диск</t>
  </si>
  <si>
    <t>EJOT VT 90 прижимной диск для крепления Фасад Ламелла</t>
  </si>
  <si>
    <t>Профили цокольные, длина 2,5м/шт</t>
  </si>
  <si>
    <t>м</t>
  </si>
  <si>
    <t>Профиль цокольный 50мм алюминиевый</t>
  </si>
  <si>
    <t>Профиль цокольный 60мм алюминиевый</t>
  </si>
  <si>
    <t>Профиль цокольный 80мм алюминиевый</t>
  </si>
  <si>
    <t>Профиль цокольный 100мм алюминиевый</t>
  </si>
  <si>
    <t>Профиль цокольный 120мм алюминиевый</t>
  </si>
  <si>
    <t>Профиль цокольный 140мм алюминиевый</t>
  </si>
  <si>
    <t>Профиль цокольный 150мм алюминиевый</t>
  </si>
  <si>
    <t>Профиль цокольный 160мм алюминиевый</t>
  </si>
  <si>
    <t>Профиль цокольный 180мм алюминиевый</t>
  </si>
  <si>
    <t>Профиль цокольный 200мм алюминиевый</t>
  </si>
  <si>
    <t>Соединители  для цокольного профиля</t>
  </si>
  <si>
    <t>Профиль соединительный, PV 30мм для алюминевого профиля</t>
  </si>
  <si>
    <t>Профили ROCKWOOL  угловые длина 2,5м/шт</t>
  </si>
  <si>
    <t>Профиль ROCKWOOL угловой рулонный с армирующей сеткой (рулон 25м)</t>
  </si>
  <si>
    <t>Профили ROCKWOOL примыкания,  герметики</t>
  </si>
  <si>
    <t xml:space="preserve">Профили ROCKWOOL для отделки рустов </t>
  </si>
  <si>
    <t>Профиль ROCKWOOL рустовочный ПВХ 30х20, длина 2,5м</t>
  </si>
  <si>
    <t>Профиль ROCKWOOL рустовочный ПВХ 50х20, длина 2,5м</t>
  </si>
  <si>
    <t>Профили ROCKWOOL  деформационные</t>
  </si>
  <si>
    <t>Образцы</t>
  </si>
  <si>
    <t>ROCKsil образец краски</t>
  </si>
  <si>
    <t>3. В прайс-листе дан ориентировочный расход материалов для утепления по системе ROCKROOF</t>
  </si>
  <si>
    <t>ВЕНТИ БАТТС ОПТИМА КС</t>
  </si>
  <si>
    <t>ВЕНТИ БАТТС Д КС</t>
  </si>
  <si>
    <t>ВЕНТИ БАТТС КС</t>
  </si>
  <si>
    <t>АКУСТИК БАТТС ПРО КС</t>
  </si>
  <si>
    <t>ПРАЙС-ЛИСТ  НА КОМПОНЕНТЫ КРОВЕЛЬНОЙ СИСТЕМЫ ROCKROOF</t>
  </si>
  <si>
    <t>ROCKROOF</t>
  </si>
  <si>
    <t>РОКФАСАД</t>
  </si>
  <si>
    <t>Теплоизоляция для штукатурных фасадов в малоэтажном строительстве</t>
  </si>
  <si>
    <t>Стальной тарельчатый элемент ROCKclip-кровля</t>
  </si>
  <si>
    <t>Аксессуары для ROCKmembrane F</t>
  </si>
  <si>
    <t>ROCKmembrane FG (Фатрафол 804) 1,5мм ш=1,3м д=20м гомогенная мембрана</t>
  </si>
  <si>
    <t xml:space="preserve">Аксессуары для ROCKmembrane 35276 </t>
  </si>
  <si>
    <t>Дополнительные комплектующие</t>
  </si>
  <si>
    <t>* - При заказе мембраны других оттенков ее стоимость необходимо запрашивать отдельно</t>
  </si>
  <si>
    <t xml:space="preserve"> 250/ 1000</t>
  </si>
  <si>
    <t>200/ 800</t>
  </si>
  <si>
    <t>ФАСАД БАТТС ОПТИМА</t>
  </si>
  <si>
    <t>ROCKsil, интенсивные оттенки</t>
  </si>
  <si>
    <t>Профиль-капельник ROCKWOOL (с открытым капельником) ПВХ с сеткой (2,5м.пог.)</t>
  </si>
  <si>
    <t>Профиль ROCKWOOL угловой рулонный с армирующей сеткой (рулон 50м)</t>
  </si>
  <si>
    <t>Профиль ROCKWOOL деформационный угловой (2,0м.пог.)</t>
  </si>
  <si>
    <t>Профиль ROCKWOOL деформационный плоскостной (2,5м.пог.)</t>
  </si>
  <si>
    <t>Кровельный тарельчатый элемент ROCKclip Тип 1</t>
  </si>
  <si>
    <t xml:space="preserve">Тарельчатый элемент Тип 1- 20 </t>
  </si>
  <si>
    <t>Тарельчатый элемент Тип 1 - 50</t>
  </si>
  <si>
    <t>Тарельчатый элемент Тип 1 - 60</t>
  </si>
  <si>
    <t>Тарельчатый элемент Тип 1 - 80</t>
  </si>
  <si>
    <t>Тарельчатый элемент Тип 1 - 100</t>
  </si>
  <si>
    <t>Тарельчатый элемент Тип 1 - 120</t>
  </si>
  <si>
    <t>Тарельчатый элемент Тип 1 - 130</t>
  </si>
  <si>
    <t>Тарельчатый элемент Тип 1 - 140</t>
  </si>
  <si>
    <t>Тарельчатый элемент Тип 1 - 150</t>
  </si>
  <si>
    <t>Тарельчатый элемент Тип 1 - 170</t>
  </si>
  <si>
    <t>Тарельчатый элемент Тип 1 - 180</t>
  </si>
  <si>
    <t>Тарельчатый элемент Тип 1 - 200</t>
  </si>
  <si>
    <t>Тарельчатый элемент Тип 1 - 220</t>
  </si>
  <si>
    <t>Тарельчатый элемент Тип 1 - 240</t>
  </si>
  <si>
    <t>Кровельный тарельчатый элемент ROCKclip Тип 3 (под Винт 6,3)</t>
  </si>
  <si>
    <t xml:space="preserve">Тарельчатый элемент Тип 3- 20 </t>
  </si>
  <si>
    <t>Тарельчатый элемент Тип 3 - 50</t>
  </si>
  <si>
    <t>Тарельчатый элемент Тип 3 - 60</t>
  </si>
  <si>
    <t>Тарельчатый элемент Тип 3 - 80</t>
  </si>
  <si>
    <t>Тарельчатый элемент Тип 3 - 100</t>
  </si>
  <si>
    <t>Тарельчатый элемент Тип 3 - 120</t>
  </si>
  <si>
    <t>Тарельчатый элемент Тип 3 - 130</t>
  </si>
  <si>
    <t>Тарельчатый элемент Тип 3 - 140</t>
  </si>
  <si>
    <t>Тарельчатый элемент Тип 3 - 150</t>
  </si>
  <si>
    <t>Тарельчатый элемент Тип 3 - 170</t>
  </si>
  <si>
    <t>Тарельчатый элемент Тип 3 - 180</t>
  </si>
  <si>
    <t>Тарельчатый элемент Тип 3 - 200</t>
  </si>
  <si>
    <t>Кровельный тарельчатый элемент ROCKclip Тип 5 (с увеличенной площадью держателя)</t>
  </si>
  <si>
    <t>Тарельчатый элемент Тип 5 - 50</t>
  </si>
  <si>
    <t>Тарельчатый элемент Тип 5 - 80</t>
  </si>
  <si>
    <t>Тарельчатый элемент Тип 5 - 100</t>
  </si>
  <si>
    <t>Тарельчатый элемент Тип 5 - 120</t>
  </si>
  <si>
    <t>Тарельчатый элемент Тип 5 - 140</t>
  </si>
  <si>
    <t>Тарельчатый элемент Тип 5 - 150</t>
  </si>
  <si>
    <t>Тарельчатый элемент Тип 5 - 180</t>
  </si>
  <si>
    <t>Винт самонарезающий 4,8/60</t>
  </si>
  <si>
    <t>Винт самонарезающий 4,8/70</t>
  </si>
  <si>
    <t>Винт самонарезающий 4,8/80</t>
  </si>
  <si>
    <t>Винт самонарезающий 4,8/100</t>
  </si>
  <si>
    <t>Винт самонарезающий 4,8/120</t>
  </si>
  <si>
    <t>Винт самонарезающий 4,8/160</t>
  </si>
  <si>
    <t>Винт самонарезающий 4,8/200</t>
  </si>
  <si>
    <t>Винт бетон 4,8/50</t>
  </si>
  <si>
    <t>Винт бетон 4,8/70</t>
  </si>
  <si>
    <t>Винт бетон 4,8/80</t>
  </si>
  <si>
    <t>Винт бетон 4,8/100</t>
  </si>
  <si>
    <t>Винт бетон 4,8/120</t>
  </si>
  <si>
    <t>Винт бетон 4,8/160</t>
  </si>
  <si>
    <t>Cамонарезающий винт ROCKclip для бетонного основания (без анкерной гильзы)</t>
  </si>
  <si>
    <t>Винт бетон 6,3/70</t>
  </si>
  <si>
    <t>Винт бетон 6,3/80</t>
  </si>
  <si>
    <t>Винт бетон 6,3/90</t>
  </si>
  <si>
    <t>Винт бетон 6,8/110</t>
  </si>
  <si>
    <t>Забивной анкер CN 5,0 x 65</t>
  </si>
  <si>
    <t>Забивной анкер CN 5,0 x 75</t>
  </si>
  <si>
    <t>Забивной анкер CN 5,0 x 85</t>
  </si>
  <si>
    <t>Анкерная гильза 45</t>
  </si>
  <si>
    <t>Анкерная гильза 60</t>
  </si>
  <si>
    <t>Винт 5,5x35</t>
  </si>
  <si>
    <t>Винт 5,5x45</t>
  </si>
  <si>
    <t>Тарельчатый элемент Тип 1/С</t>
  </si>
  <si>
    <t>Тарельчатый элемент Тип 2/СV</t>
  </si>
  <si>
    <t>Мембрана</t>
  </si>
  <si>
    <t>«ROCKWOOL® для стен»</t>
  </si>
  <si>
    <t>«ROCKWOOL® для стен с огнезащитными добавками»</t>
  </si>
  <si>
    <t xml:space="preserve">Пароизоляция </t>
  </si>
  <si>
    <t>Лента алюминевая</t>
  </si>
  <si>
    <t>Алюминиевая клейкая лента ROCKWOOL</t>
  </si>
  <si>
    <t>ул. Земляной Вал, д.9</t>
  </si>
  <si>
    <t>РУФ БАТТС Д СТАНДАРТ</t>
  </si>
  <si>
    <t>Кровельная теплоизоляция  верхнего слоя</t>
  </si>
  <si>
    <t>Кровельная теплоизоляция нижнего слоя</t>
  </si>
  <si>
    <t>Специальные продукты</t>
  </si>
  <si>
    <t>Гидроизоляционная ПВХ мембрана "ROCKmembrane OPTIMA" ("ROCKmembrane F"), стандартного оттенка - серый*, производство Чехия</t>
  </si>
  <si>
    <t>ROCKmembrane OPTIMA / ROCKmembrane F (Фатрафол 810) 1,2мм ш=2,05 м д=20м</t>
  </si>
  <si>
    <t>ROCKmembrane OPTIMA / ROCKmembrane F (Фатрафол 810) 1,5мм ш=2,05 д=16м</t>
  </si>
  <si>
    <t>Гидроизоляционная ПВХ мембрана "ROCKmembrane EXTRA" ("ROCKmembrane 35276"), стандартного оттенка - серый*, производство Испания</t>
  </si>
  <si>
    <t>ROCKmembrane EXTRA / ROCKmembrane 35276 1,2мм ш=2,1м; д=20м</t>
  </si>
  <si>
    <t>ROCKmembrane EXTRA / ROCKmembrane 35276 1,5мм ш=2,1м; д=15м</t>
  </si>
  <si>
    <t>ROCKmembrane OPTIMA K / ROCKmembrane 807 1,9мм (1,5мм ПВХ) ш=2,05, д=16м</t>
  </si>
  <si>
    <t>ВЕНТИ БАТТС Д ОПТИМА</t>
  </si>
  <si>
    <t>ВЕНТИ БАТТС Н ОПТИМА</t>
  </si>
  <si>
    <t>ROCKforce грунтовка пропитывающая</t>
  </si>
  <si>
    <t>Профиль ROCKWOOL угловой армирующий (с сеткой 10х15) 2,5м.пог.</t>
  </si>
  <si>
    <t>Профиль ROCKWOOL примыкающий самоклеющийся (с сеткой) 9мм (2,4м.пог.)</t>
  </si>
  <si>
    <t>Профиль ROCKWOOL универсальный, под подоконный (2,0м.пог.)</t>
  </si>
  <si>
    <t>Профиль ROCKWOOL рустовочный ПВХ 20х20, длина 2,5м</t>
  </si>
  <si>
    <t>Профиль ROCKWOOL деформационный плоскостной (2,0м.пог.)</t>
  </si>
  <si>
    <t>Профиль ROCKWOOL деформационный угловой (2,5м.пог.)</t>
  </si>
  <si>
    <t>Краски силиконовые</t>
  </si>
  <si>
    <t># SAP</t>
  </si>
  <si>
    <t>Гидро - пароизоляция ROCKWOOL®</t>
  </si>
  <si>
    <t>Тарельчатый элемент Тип 1 - 260</t>
  </si>
  <si>
    <t>Дефлектор тип Д75</t>
  </si>
  <si>
    <t>Дефлектор тип Д160</t>
  </si>
  <si>
    <t>Дорожка серая ПВХ Walkway Puzzle  0,6 x 0,6м</t>
  </si>
  <si>
    <t>** - Поставки временно приостановлены</t>
  </si>
  <si>
    <t>Рейка стальная Тип 1 3000х31х1,5мм</t>
  </si>
  <si>
    <t>Рейка стальная Тип 2 3000х31х1,5мм</t>
  </si>
  <si>
    <t>Лента уплотнительная самоклеящаяся</t>
  </si>
  <si>
    <t>Уплотнительная лента ROCKWOOL</t>
  </si>
  <si>
    <t>тел.    +7 495 995 77 55</t>
  </si>
  <si>
    <t>факс   +7 495 995 77 75</t>
  </si>
  <si>
    <t>1000/ 4000</t>
  </si>
  <si>
    <t>117036 ?</t>
  </si>
  <si>
    <t>ФАСАД БАТТС Д ОПТИМА</t>
  </si>
  <si>
    <t xml:space="preserve">Уклон А ЭКСТРА </t>
  </si>
  <si>
    <t xml:space="preserve">Уклон B ЭКСТРА </t>
  </si>
  <si>
    <t xml:space="preserve">Уклон C ЭКСТРА </t>
  </si>
  <si>
    <t xml:space="preserve">Уклон D ЭКСТРА </t>
  </si>
  <si>
    <t xml:space="preserve">Уклон А ОПТИМА </t>
  </si>
  <si>
    <t xml:space="preserve">Уклон B ОПТИМА </t>
  </si>
  <si>
    <t xml:space="preserve">Уклон C ОПТИМА </t>
  </si>
  <si>
    <t xml:space="preserve">Уклон D ОПТИМА </t>
  </si>
  <si>
    <t>Контруклон ЭКСТРА 200</t>
  </si>
  <si>
    <t>Контруклон ЭКСТРА 300</t>
  </si>
  <si>
    <t>Контруклон ОПТИМА 200</t>
  </si>
  <si>
    <t>Контруклон ОПТИМА 300</t>
  </si>
  <si>
    <t>Угол ЭКСТРА 200</t>
  </si>
  <si>
    <t>Угол ЭКСТРА 300</t>
  </si>
  <si>
    <t>Угол ОПТИМА 200</t>
  </si>
  <si>
    <t>Угол ОПТИМА 300</t>
  </si>
  <si>
    <t>Элемент А</t>
  </si>
  <si>
    <t>Элемент B</t>
  </si>
  <si>
    <t>Прочие элементы</t>
  </si>
  <si>
    <t>60742/40139/40173/40176</t>
  </si>
  <si>
    <t>76451/76446/76477/76448</t>
  </si>
  <si>
    <t>76526/76516/76520/76522</t>
  </si>
  <si>
    <t>76527/76518/76521/76524</t>
  </si>
  <si>
    <t>Теплоизоляция плоских поверхностей каминов, печей</t>
  </si>
  <si>
    <t>КАМИН БАТТС</t>
  </si>
  <si>
    <t xml:space="preserve">Rockmortar Optima армирующе-клеевой состав </t>
  </si>
  <si>
    <t>ROCKforce Optima грунтовка пропитывающая</t>
  </si>
  <si>
    <t>ROCKprimer Optima, белый</t>
  </si>
  <si>
    <t>Rockglue Optima клей для минеральной ваты</t>
  </si>
  <si>
    <t>Сетка ROCKfiber-B фасадная (Россия)</t>
  </si>
  <si>
    <t>ROCKfiber-S сетка антивандальная (Россия)</t>
  </si>
  <si>
    <t>ROCKfiber décor сетка архитектурная</t>
  </si>
  <si>
    <t>ROCKfiber klinker сетка при отделке клинкером (Россия)</t>
  </si>
  <si>
    <t>Акустик УЛЬТРАТОНКИЙ (АКУСТИК БАТТС ПРО)</t>
  </si>
  <si>
    <t>Категория</t>
  </si>
  <si>
    <t>С</t>
  </si>
  <si>
    <t>А</t>
  </si>
  <si>
    <t>A</t>
  </si>
  <si>
    <t>B</t>
  </si>
  <si>
    <t>C</t>
  </si>
  <si>
    <t>Гидроизоляционная ПВХ мембрана "ROCKmembrane STANDARD", стандартного оттенка - серый, производство Россия</t>
  </si>
  <si>
    <t>ROCKmembrane STANDARD 1,2мм ш=2,0 м д=20м</t>
  </si>
  <si>
    <t>м 2</t>
  </si>
  <si>
    <t>ROCKmembrane STANDARD 1,5мм ш=2,0м; д=15м</t>
  </si>
  <si>
    <t>4. Сроки поставки и объём минимального заказа согласуются дополнительно с линейным специалистом.</t>
  </si>
  <si>
    <t>ЛАЙТ БАТТС ЭКСТРА</t>
  </si>
  <si>
    <t>ФАСАД БАТТС ЭКСТРА</t>
  </si>
  <si>
    <t>ФАСАД БАТТС Д ЭКСТРА</t>
  </si>
  <si>
    <t>ROCKmembrane STANDARD G 1,5мм ш=2,0м; д=15м</t>
  </si>
  <si>
    <t>Изоляция для систем фасадных теплоизоляционных композиционных с наружными штукатурными слоями</t>
  </si>
  <si>
    <t xml:space="preserve">ROCKWOOL Russia - ООО "РОКВУЛ" </t>
  </si>
  <si>
    <t>Изоляция для навесных фасадных систем с воздушным зазором</t>
  </si>
  <si>
    <t>Normoclip NF 1MH 8/60</t>
  </si>
  <si>
    <t>Полиуретановый герметик Tytan Industry PU 40 серый 600 мл (12шт/кор)</t>
  </si>
  <si>
    <t xml:space="preserve">Армирующая сетка </t>
  </si>
  <si>
    <t>ЛАЙТ БАТТС СКАНДИК</t>
  </si>
  <si>
    <t>ЛАЙТ БАТТС СКАНДИК (классическая упаковка)</t>
  </si>
  <si>
    <t>РУФ БАТТС Д ЭКСТРА</t>
  </si>
  <si>
    <t>РУФ БАТТС Д ОПТИМА</t>
  </si>
  <si>
    <t>РУФ БАТТС В ЭКСТРА</t>
  </si>
  <si>
    <t>РУФ БАТТС В ОПТИМА</t>
  </si>
  <si>
    <t>РУФ БАТТС Н ЭКСТРА</t>
  </si>
  <si>
    <t>РУФ БАТТС Н ОПТИМА</t>
  </si>
  <si>
    <t>РУФ БАТТС СТЯЖКА</t>
  </si>
  <si>
    <t>БОНДРОК</t>
  </si>
  <si>
    <t>«ROCKWOOL® для кровель»</t>
  </si>
  <si>
    <t>Пароизоляция ROCKWOOL® для кровель, стен, потолка (ширина 0,12)</t>
  </si>
  <si>
    <t>Пароизоляция ROCKWOOL® для кровель, стен, потолка (ширина 0,08)</t>
  </si>
  <si>
    <t>Гидроизоляционная ПВХ мембрана "ROCKmembrane OPTIMA" и аксессуары к ней, стандартного оттенка, производство Чехия</t>
  </si>
  <si>
    <t>ROCKmembrane OPTIMA  (Фатрафол 810) 1,2мм ш=2,05 м д=20м</t>
  </si>
  <si>
    <t>ROCKmembrane OPTIMA (Фатрафол 810) 1,5мм ш=2,05 д=16м</t>
  </si>
  <si>
    <t>ROCKmembrane OPTIMA D / Fatrafol 810/V (Мембрана для дорожек) 1,50/650 мм/RAL 7012</t>
  </si>
  <si>
    <t>ROCKmembrane OPTIMA K / Fatrafol 807 1,9мм (1,5мм ПВХ) ш=2,05, д=16м</t>
  </si>
  <si>
    <t>Гидроизоляционная ПВХ мембрана "ROCKmembrane EXTRA" ("ROCKmembrane 35276") и аксессуары к ней, стандартного оттенка, производство Испания</t>
  </si>
  <si>
    <t>ROCKmembrane EXTRA G / Гомогенная мембрана для деталей 35x71 1,5мм ш=1,05м; д=20м</t>
  </si>
  <si>
    <t>Гидроизоляционная ПВХ мембрана "ROCKmembrane STANDARD" и аксессуары к ней, стандартного оттенка, производство Россия</t>
  </si>
  <si>
    <t>Самосверлящий самонарезающий сверлоконечный винт ROCKclip для стального профнастила толщиной 0,75-2,5мм</t>
  </si>
  <si>
    <t>Cамонарезающий остроконечный винт ROCKclip для бетонного основания (в анкерную гильзу)</t>
  </si>
  <si>
    <t>Армирующая сетка</t>
  </si>
  <si>
    <t>К оглавлению</t>
  </si>
  <si>
    <t>Основной Уклон ЭКСТРА</t>
  </si>
  <si>
    <t>Основной Уклон ОПТИМА</t>
  </si>
  <si>
    <t>Контруклон ЭКСТРА</t>
  </si>
  <si>
    <t>Контруклон ОПТИМА</t>
  </si>
  <si>
    <t>Контруклон СТАНДАРТ</t>
  </si>
  <si>
    <t xml:space="preserve">РУФ БАТТС Д ЭКСТРА </t>
  </si>
  <si>
    <t xml:space="preserve">РУФ БАТТС Д ОПТИМА </t>
  </si>
  <si>
    <t xml:space="preserve">РУФ БАТТС В ЭКСТРА </t>
  </si>
  <si>
    <t xml:space="preserve">РУФ БАТТС В ОПТИМА </t>
  </si>
  <si>
    <t xml:space="preserve">РУФ БАТТС Н ЭКСТРА </t>
  </si>
  <si>
    <t xml:space="preserve">РУФ БАТТС Н ОПТИМА </t>
  </si>
  <si>
    <t xml:space="preserve">РУФ БАТТС СТЯЖКА </t>
  </si>
  <si>
    <t>ROCKmembrane STANDARD 1,2мм ш=2,08 м д=20,2м</t>
  </si>
  <si>
    <t>ROCKmembrane STANDARD 1,5мм ш=2,08 м; д=15,15м</t>
  </si>
  <si>
    <t>БЕТОН ЭЛЕМЕНТ БАТТС ОПТИМА</t>
  </si>
  <si>
    <t>БЕТОН ЭЛЕМЕНТ БАТТС ЭКСТРА</t>
  </si>
  <si>
    <t>СЭНДВИЧ БАТТС СТАНДАРТ</t>
  </si>
  <si>
    <t>СЭНДВИЧ БАТТС ОПТИМА</t>
  </si>
  <si>
    <t>СЭНДВИЧ БАТТС ЭКСТРА</t>
  </si>
  <si>
    <t>Изоляция для кровель</t>
  </si>
  <si>
    <t>Алюминиевая клейкая лента ROCKWOOL для САУНА БАТТС</t>
  </si>
  <si>
    <t>4. Продукция категорий А и В всех типов и размеров полностью указана в прайс-листе.</t>
  </si>
  <si>
    <t>Дюбели забивные "Termoclip-стена 1MT" для ячеистых бетонов - зона анкеровки 50 мм, для пустотелых блоков-50 мм, полнотелый кирпич и бетона - зона анкеровки 35  мм</t>
  </si>
  <si>
    <t>Дюбель фасадный "Termoclip-стена  1MT" 100 для толщины утеплителя до 70мм</t>
  </si>
  <si>
    <t>Дюбель фасадный "Termoclip-стена  1MT" 120 для толщины утеплителя до 80мм</t>
  </si>
  <si>
    <t>Дюбель фасадный "Termoclip-стена  1MT" 140 для толщины утеплителя до 100мм</t>
  </si>
  <si>
    <t>Дюбель фасадный "Termoclip-стена 1MT" 160 для толщины утеплителя до 120мм</t>
  </si>
  <si>
    <t>Дюбель фасадный "Termoclip-стена 1MT" 180 для толщины утеплителя до 140мм</t>
  </si>
  <si>
    <t>Дюбель фасадный "Termoclip-стена 1MT" 200 для толщины утеплителя до 160мм</t>
  </si>
  <si>
    <t>Дюбель фасадный "Termoclip-стена 1MT" 220 для толщины утеплителя до 180мм</t>
  </si>
  <si>
    <t>Дюбель фасадный "Termoclip-стена 1MT" 240 для толщины утеплителя до 200мм</t>
  </si>
  <si>
    <t>Дюбель фасадный "Termoclip-стена 1MT" 260 для толщины утеплителя до 230мм</t>
  </si>
  <si>
    <t>Дюбель фасадный "Termoclip-стена 1МT" 300 для толщины утеплителя до 240мм</t>
  </si>
  <si>
    <t>Дюбель фасадный "Termoclip-стена  1MS" 100 для толщины утеплителя до 70мм</t>
  </si>
  <si>
    <t>Дюбель фасадный "Termoclip-стена  1MS" 120 для толщины утеплителя до 80мм</t>
  </si>
  <si>
    <t>Дюбель фасадный "Termoclip-стена  1MS" 140 для толщины утеплителя до 100мм</t>
  </si>
  <si>
    <t>Дюбель фасадный "Termoclip-стена 1MS" 160 для толщины утеплителя до 120мм</t>
  </si>
  <si>
    <t>Дюбель фасадный "Termoclip-стена 1MS" 180 для толщины утеплителя до 140мм</t>
  </si>
  <si>
    <t>Дюбель фасадный "Termoclip-стена 1MS" 200 для толщины утеплителя до 160мм</t>
  </si>
  <si>
    <t>Дюбель фасадный "Termoclip-стена 1MS" 220 для толщины утеплителя до 180мм</t>
  </si>
  <si>
    <t>Дюбель фасадный "Termoclip-стена 1MS" 240 для толщины утеплителя до 200мм</t>
  </si>
  <si>
    <t>Дюбель фасадный "Termoclip-стена 1MS" 260 для толщины утеплителя до 230мм</t>
  </si>
  <si>
    <t>Тарельчатый дюбель с вкручиваемым распорным элементом "Termoclip-стена 1MS" для ячеистых бетонов,поризованного керам.блока,щелевого кирпича - зона анкеровки  50 мм, полнотелый кирпич и бетона - зона анкеровки 35  мм</t>
  </si>
  <si>
    <t>Тарельчатый дюбель с вкручиваемым распорным элементом "Termoclip-стена 1MS"</t>
  </si>
  <si>
    <t>Дюбели забивные "Termoclip-стена 1MT"</t>
  </si>
  <si>
    <t>Добор ЭКСТРА 600</t>
  </si>
  <si>
    <t>Добор ОПТИМА 600</t>
  </si>
  <si>
    <t>Добор ЭКСТРА 200</t>
  </si>
  <si>
    <t>Добор ЭКСТРА 300</t>
  </si>
  <si>
    <t>Добор ОПТИМА 200</t>
  </si>
  <si>
    <t>Добор ОПТИМА 300</t>
  </si>
  <si>
    <t>Бутиловая соединительная лента (15мм х 1мм х 30 м) / (13 рул/кор)</t>
  </si>
  <si>
    <t>ROCKclip 160х450 кровельная воронка с нагрев эл-том</t>
  </si>
  <si>
    <t>Тарельчатый Элемент GOK-285</t>
  </si>
  <si>
    <t xml:space="preserve">Тарельчатый Элемент GOK-325 </t>
  </si>
  <si>
    <t>Тарельчатый Элемент GOK-385</t>
  </si>
  <si>
    <t xml:space="preserve">Тарельчатый Элемент GOK-425 </t>
  </si>
  <si>
    <t>Вентиляционная коробочка</t>
  </si>
  <si>
    <t>Гибкая связь</t>
  </si>
  <si>
    <t>Продукт</t>
  </si>
  <si>
    <t xml:space="preserve">Кровельная теплоизоляция двойной плотности                                                                                                                                                                                                                </t>
  </si>
  <si>
    <t>251527</t>
  </si>
  <si>
    <t>234145</t>
  </si>
  <si>
    <t>238547</t>
  </si>
  <si>
    <t>233868</t>
  </si>
  <si>
    <t>229089</t>
  </si>
  <si>
    <t>225633</t>
  </si>
  <si>
    <t>225405</t>
  </si>
  <si>
    <t>225396</t>
  </si>
  <si>
    <t>224476</t>
  </si>
  <si>
    <t>224363</t>
  </si>
  <si>
    <t>224337</t>
  </si>
  <si>
    <t>224336</t>
  </si>
  <si>
    <t>224335</t>
  </si>
  <si>
    <t>224332</t>
  </si>
  <si>
    <t>224328</t>
  </si>
  <si>
    <t>224331</t>
  </si>
  <si>
    <t>224326</t>
  </si>
  <si>
    <t>224324</t>
  </si>
  <si>
    <t>224323</t>
  </si>
  <si>
    <t>224321</t>
  </si>
  <si>
    <t>224318</t>
  </si>
  <si>
    <t>224306</t>
  </si>
  <si>
    <t>224282</t>
  </si>
  <si>
    <t>224279</t>
  </si>
  <si>
    <t>224096</t>
  </si>
  <si>
    <t>224094</t>
  </si>
  <si>
    <t>224093</t>
  </si>
  <si>
    <t>223791</t>
  </si>
  <si>
    <t>223789</t>
  </si>
  <si>
    <t>223738</t>
  </si>
  <si>
    <t>223730</t>
  </si>
  <si>
    <t>223590</t>
  </si>
  <si>
    <t>223583</t>
  </si>
  <si>
    <t>223422</t>
  </si>
  <si>
    <t>223421</t>
  </si>
  <si>
    <t>120357</t>
  </si>
  <si>
    <t>120322</t>
  </si>
  <si>
    <t>5/20</t>
  </si>
  <si>
    <t>20/35</t>
  </si>
  <si>
    <t>35/50</t>
  </si>
  <si>
    <t>50/65</t>
  </si>
  <si>
    <t>65/80</t>
  </si>
  <si>
    <t>5/25</t>
  </si>
  <si>
    <t>5/25/45</t>
  </si>
  <si>
    <t>20/40</t>
  </si>
  <si>
    <t>20/40/60</t>
  </si>
  <si>
    <t>40/60</t>
  </si>
  <si>
    <t>10/40</t>
  </si>
  <si>
    <t>65/15</t>
  </si>
  <si>
    <t>100/100</t>
  </si>
  <si>
    <t>93/42/70</t>
  </si>
  <si>
    <t xml:space="preserve"> от 1 июня 2018 года</t>
  </si>
  <si>
    <t>ЛАЙТ БАТТС СКАНДИК
(классическая упаковка)</t>
  </si>
  <si>
    <t xml:space="preserve">Ненагружаемые конструкции.
Диапазон толщин: 
50-200 мм с шагом 10 мм
</t>
  </si>
  <si>
    <t>105064, г. Москва</t>
  </si>
  <si>
    <t>rockwool.ru</t>
  </si>
  <si>
    <t>Пачка</t>
  </si>
  <si>
    <t>шт./пач.</t>
  </si>
  <si>
    <t>м2/пач.</t>
  </si>
  <si>
    <t>м3/пач.</t>
  </si>
  <si>
    <t>Теплоизоляция стен в парных. 
Одна сторона плит каширована фольгой</t>
  </si>
  <si>
    <t>Средний слой в слоистых кладках. 
Ненагружаемые конструкции</t>
  </si>
  <si>
    <t>Дополнительная звукоизоляция стен и потолка</t>
  </si>
  <si>
    <t>Применяется в конструкциях звукопоглощающих облицовок и акустических экранов, для снижения шума в общественных, производственных, а также жилых помещениях.
Диапазон толщин: 
50-70 мм с шагом 10 мм; 75мм; 
80-200 мм с шагом 10 мм</t>
  </si>
  <si>
    <t>руб./м3 
без НДС</t>
  </si>
  <si>
    <t>руб./м3 
с НДС</t>
  </si>
  <si>
    <t>руб./м2 
без НДС</t>
  </si>
  <si>
    <t>руб./м2 
с НДС</t>
  </si>
  <si>
    <t>Диапазон толщин: 
50-200 мм с шагом 10 мм</t>
  </si>
  <si>
    <t>Компрессированный продукт.
Ненагружаемые конструкции</t>
  </si>
  <si>
    <t>руб./м3
без НДС</t>
  </si>
  <si>
    <t>1. Счет является действительным к оплате в течение 3-х банковских дней.</t>
  </si>
  <si>
    <t>2. Заказы на теплоизоляционные материалы поступают в производство с момента поступления денег на расчетный счет производителя.</t>
  </si>
  <si>
    <t>3. Минимальный заказ на продукцию категории А отсутствует, на категорию В составляет 6 тонн, на категорию С - 9 тонн.</t>
  </si>
  <si>
    <t>Категория*</t>
  </si>
  <si>
    <t>Применяется в конструкциях звукопоглощающих облицовок и акустических экранов, для снижения шума в общественных, производственных, а также жилых помещениях.
Плиты имеют покрытие из черного стеклохолста
Диапазон толщин: 
50-70 мм с шагом 10 мм; 75мм; 
80-200 мм с шагом 10 мм</t>
  </si>
  <si>
    <t>Теплоизоляция при однослойном выполнении. Плиты двойной плотности имеют комбинированную структуру и состоят из жесткого верхнего (наружного) и более легкого нижнего (внутреннего) слоев. 
Верхний (жесткий) слой маркируется.
Плиты имеют покрытие из черного стеклохолста
Диапазон толщин: 
80-200 мм с шагом 10 мм</t>
  </si>
  <si>
    <t>Теплоизоляция плоских поверхностей 
каминов, печей. 
Одна сторона плит каширована фольгой</t>
  </si>
  <si>
    <t xml:space="preserve">Нижний (внутренний) слой при выполнении изоляции в два слоя
Диапазон толщин: 
50-200 мм с шагом 10 мм
</t>
  </si>
  <si>
    <t>6. Цены указаны за стандартную опцию поставок (пачки).</t>
  </si>
  <si>
    <t>7. Возможности заказа продукции на паллетах (а также цены и сроки) согласуются дополнительно с линейным специалистом.</t>
  </si>
  <si>
    <t>Диапазон толщин: 
30-50 мм с шагом 10 мм</t>
  </si>
  <si>
    <t>Диапазон толщин: 
60-130 мм с шагом 10 мм
Варианты поставки:
плиты 1000х600 в пачках</t>
  </si>
  <si>
    <t>Диапазон толщин: 
50-200 мм с шагом 5 мм
Варианты поставки:
плиты 1200х200 в пачках</t>
  </si>
  <si>
    <t>Теплоизоляция штукатурных фасадов (двойная плотность)</t>
  </si>
  <si>
    <r>
      <t>Диапазон толщин: 
50-200 мм с шагом 10 мм</t>
    </r>
    <r>
      <rPr>
        <b/>
        <sz val="10"/>
        <rFont val="Calibri"/>
        <family val="2"/>
        <scheme val="minor"/>
      </rPr>
      <t xml:space="preserve">                                        </t>
    </r>
  </si>
  <si>
    <t xml:space="preserve"> </t>
  </si>
  <si>
    <t>Кровельный
Возможности по размерам плит уточните у торгового представителя</t>
  </si>
  <si>
    <t>Стеновой
Возможности по размерам плит уточните у торгового представителя</t>
  </si>
  <si>
    <t>Диапазон толщин: 
50-180 мм с шагом 10 мм</t>
  </si>
  <si>
    <t>Изоляция в составе железобетонных и сэндвич-панелей</t>
  </si>
  <si>
    <t>СИСТЕМА РУФУКЛОН</t>
  </si>
  <si>
    <t>Парапетный уклон (РУФ БАТТС В ОПТИМА)</t>
  </si>
  <si>
    <t>Галтель (РУФ БАТТС В ОПТИМА)</t>
  </si>
  <si>
    <t>Трапеция (РУФ БАТТС Н ОПТИМА)</t>
  </si>
  <si>
    <t>руб./пач.
без НДС</t>
  </si>
  <si>
    <t>руб./пач.
с НДС</t>
  </si>
  <si>
    <t>руб./шт. 
без НДС</t>
  </si>
  <si>
    <t>руб./шт. 
с НДС</t>
  </si>
  <si>
    <t>2. Сроки поставки и объём минимального заказа согласуются дополнительно с линейным специалистом.</t>
  </si>
  <si>
    <t>пач.</t>
  </si>
  <si>
    <t>шт.</t>
  </si>
  <si>
    <t>УПАКОВКА</t>
  </si>
  <si>
    <t>Единица продажи</t>
  </si>
  <si>
    <t>руб./ЕИ 
без НДС</t>
  </si>
  <si>
    <t>руб./ЕИ 
с НДС</t>
  </si>
  <si>
    <t>Системные компоненты для общестроительной изоляции</t>
  </si>
  <si>
    <t>206730</t>
  </si>
  <si>
    <t>207630</t>
  </si>
  <si>
    <t>97353</t>
  </si>
  <si>
    <t>203063</t>
  </si>
  <si>
    <t>102267</t>
  </si>
  <si>
    <t>40365</t>
  </si>
  <si>
    <t>40363</t>
  </si>
  <si>
    <t>40375</t>
  </si>
  <si>
    <t>209210</t>
  </si>
  <si>
    <t>252811</t>
  </si>
  <si>
    <t>252812</t>
  </si>
  <si>
    <t>233155</t>
  </si>
  <si>
    <t>40409</t>
  </si>
  <si>
    <t>40386</t>
  </si>
  <si>
    <t>122312</t>
  </si>
  <si>
    <t>76773</t>
  </si>
  <si>
    <t>71281</t>
  </si>
  <si>
    <t>72393</t>
  </si>
  <si>
    <t>122178</t>
  </si>
  <si>
    <t>121278</t>
  </si>
  <si>
    <t>72583</t>
  </si>
  <si>
    <t>40384</t>
  </si>
  <si>
    <t>122314</t>
  </si>
  <si>
    <t>77736</t>
  </si>
  <si>
    <t>122169</t>
  </si>
  <si>
    <t>122315</t>
  </si>
  <si>
    <t>163831</t>
  </si>
  <si>
    <t>209214</t>
  </si>
  <si>
    <t>193449</t>
  </si>
  <si>
    <t>193635</t>
  </si>
  <si>
    <t>193637</t>
  </si>
  <si>
    <t>193638</t>
  </si>
  <si>
    <t>193641</t>
  </si>
  <si>
    <t>193643</t>
  </si>
  <si>
    <t>193644</t>
  </si>
  <si>
    <t>193582</t>
  </si>
  <si>
    <t>193583</t>
  </si>
  <si>
    <t>230294</t>
  </si>
  <si>
    <t>40406</t>
  </si>
  <si>
    <t>40408</t>
  </si>
  <si>
    <t>52559</t>
  </si>
  <si>
    <t>55073</t>
  </si>
  <si>
    <t>90185</t>
  </si>
  <si>
    <t>100939</t>
  </si>
  <si>
    <t>251648</t>
  </si>
  <si>
    <t>40425</t>
  </si>
  <si>
    <t>40427</t>
  </si>
  <si>
    <t>40429</t>
  </si>
  <si>
    <t>40430</t>
  </si>
  <si>
    <t>125910</t>
  </si>
  <si>
    <t>122323</t>
  </si>
  <si>
    <t>193627</t>
  </si>
  <si>
    <t>193645</t>
  </si>
  <si>
    <t>193628</t>
  </si>
  <si>
    <t>40415</t>
  </si>
  <si>
    <t>40416</t>
  </si>
  <si>
    <t>40414</t>
  </si>
  <si>
    <t>40412</t>
  </si>
  <si>
    <t>217472</t>
  </si>
  <si>
    <t>40413</t>
  </si>
  <si>
    <t>117036</t>
  </si>
  <si>
    <t>165736</t>
  </si>
  <si>
    <t>40438</t>
  </si>
  <si>
    <t>102266</t>
  </si>
  <si>
    <t>60363</t>
  </si>
  <si>
    <t>61530</t>
  </si>
  <si>
    <t>57962</t>
  </si>
  <si>
    <t>73318</t>
  </si>
  <si>
    <t>64529</t>
  </si>
  <si>
    <t>257373</t>
  </si>
  <si>
    <t>242620</t>
  </si>
  <si>
    <t>215677</t>
  </si>
  <si>
    <t>193630</t>
  </si>
  <si>
    <t>195808</t>
  </si>
  <si>
    <t>258421</t>
  </si>
  <si>
    <t>61387</t>
  </si>
  <si>
    <t>рул.</t>
  </si>
  <si>
    <t>Сопутствующая продукция для всех сегментов</t>
  </si>
  <si>
    <t>руб./уп.
без НДС</t>
  </si>
  <si>
    <t>руб./уп.
с НДС</t>
  </si>
  <si>
    <t>шт./уп.</t>
  </si>
  <si>
    <t>«ROCKWOOL® для стен» (70 м2/уп.)</t>
  </si>
  <si>
    <t>«ROCKWOOL® для стен» (30 м2/уп.)</t>
  </si>
  <si>
    <t>«ROCKWOOL® для кровель» (70 м2/уп.)</t>
  </si>
  <si>
    <t>«ROCKWOOL® для кровель» (30 м2/уп.)</t>
  </si>
  <si>
    <t>«ROCKWOOL® для стен с огнезащитными добавками» (70 м2/уп.)</t>
  </si>
  <si>
    <t>Пароизоляция ROCKWOOL® для кровель, стен, потолка (70 м2/уп.)</t>
  </si>
  <si>
    <t>Пароизоляция ROCKWOOL® для кровель, стен, потолка (30 м2/уп.)</t>
  </si>
  <si>
    <t>Гидро-пароизоляция ROCKWOOL® (70 м2/уп.)</t>
  </si>
  <si>
    <t>п.м</t>
  </si>
  <si>
    <t>Алюминиевая клейкая лента ROCKWOOL 50 мм (40 п.м)</t>
  </si>
  <si>
    <t>Алюминиевая клейкая лента ROCKWOOL 100 мм (40 п.м)</t>
  </si>
  <si>
    <t>Уплотнительная лента ROCKWOOL 50 мм (20 п.м)</t>
  </si>
  <si>
    <t>n/a</t>
  </si>
  <si>
    <t>203041</t>
  </si>
  <si>
    <t>261498</t>
  </si>
  <si>
    <t>261484</t>
  </si>
  <si>
    <t>261482</t>
  </si>
  <si>
    <t>261500</t>
  </si>
  <si>
    <t>261497</t>
  </si>
  <si>
    <t>261492</t>
  </si>
  <si>
    <t>261489</t>
  </si>
  <si>
    <t>261488</t>
  </si>
  <si>
    <t>203042</t>
  </si>
  <si>
    <t>219064</t>
  </si>
  <si>
    <t>259650</t>
  </si>
  <si>
    <t>259652</t>
  </si>
  <si>
    <t>259653</t>
  </si>
  <si>
    <t>259654</t>
  </si>
  <si>
    <t>кор.</t>
  </si>
  <si>
    <t>пал.</t>
  </si>
  <si>
    <t>Гидроизоляционная ПВХ мембрана станд.оттенка* "ROCKmembrane EXTRA" ("ROCKmembrane 35276") и аксессуары к ней
(пр-во Испания)</t>
  </si>
  <si>
    <t>Гидроизоляционная ПВХ мембрана станд.оттенка* "ROCKmembrane OPTIMA" и аксессуары к ней 
(пр-во Чехия)</t>
  </si>
  <si>
    <t>Гидроизоляционная ПВХ мембрана станд.оттенка* "ROCKmembrane STANDARD" и аксессуары к ней
(пр-во Россия)</t>
  </si>
  <si>
    <t>Cистемные компоненты для навесных фасадных систем</t>
  </si>
  <si>
    <t>Гибкая связь МГС 5MS  Е 4*100</t>
  </si>
  <si>
    <t>Гибкая связь МГС 5MS  Е 4*120</t>
  </si>
  <si>
    <t>Гибкая связь МГС 5MS  Е 4*140</t>
  </si>
  <si>
    <t>Гибкая связь МГС 5MS  Е 4*160</t>
  </si>
  <si>
    <t>Гибкая связь МГС 5MS  Е 4*180</t>
  </si>
  <si>
    <t>121102</t>
  </si>
  <si>
    <t>121178</t>
  </si>
  <si>
    <t>121185</t>
  </si>
  <si>
    <t>121186</t>
  </si>
  <si>
    <t>121188</t>
  </si>
  <si>
    <t>121189</t>
  </si>
  <si>
    <t>121190</t>
  </si>
  <si>
    <t>121191</t>
  </si>
  <si>
    <t>121192</t>
  </si>
  <si>
    <t>121173</t>
  </si>
  <si>
    <t>121174</t>
  </si>
  <si>
    <t>121175</t>
  </si>
  <si>
    <t>121177</t>
  </si>
  <si>
    <t>121179</t>
  </si>
  <si>
    <t>121180</t>
  </si>
  <si>
    <t>121181</t>
  </si>
  <si>
    <t>121183</t>
  </si>
  <si>
    <t>191851</t>
  </si>
  <si>
    <t>165164</t>
  </si>
  <si>
    <t>165165</t>
  </si>
  <si>
    <t>165192</t>
  </si>
  <si>
    <t>165193</t>
  </si>
  <si>
    <t>165194</t>
  </si>
  <si>
    <t>165195</t>
  </si>
  <si>
    <t>165196</t>
  </si>
  <si>
    <t>165197</t>
  </si>
  <si>
    <t xml:space="preserve">Связь кладки MV 300/7 </t>
  </si>
  <si>
    <t>Кровельный тарельчатый элемент 
ROCKclip Тип 3 (под Винт 6,3)</t>
  </si>
  <si>
    <t>Кровельный тарельчатый элемент 
ROCKclip Тип 1</t>
  </si>
  <si>
    <t>Кровельный тарельчатый элемент 
ROCKclip Тип 5 (с увеличенной площадью держателя)</t>
  </si>
  <si>
    <t>Тарельчатый анкер Termoclip-стена 2 МН 95</t>
  </si>
  <si>
    <t>Тарельчатый анкер Termoclip-стена 2 МН 115</t>
  </si>
  <si>
    <t>Тарельчатый анкер Termoclip-стена 2 МН 125</t>
  </si>
  <si>
    <t>Тарельчатый анкер Termoclip-стена 2 МН 135</t>
  </si>
  <si>
    <t>Тарельчатый анкер Termoclip-стена 2 МН 145</t>
  </si>
  <si>
    <t>Тарельчатый анкер Termoclip-стена 2 МН 165</t>
  </si>
  <si>
    <t>Тарельчатый анкер Termoclip-стена 2 МН 175</t>
  </si>
  <si>
    <t>Тарельчатый анкер Termoclip-стена 2 МН 195</t>
  </si>
  <si>
    <t>Тарельчатый анкер Termoclip-стена 2 МН 215</t>
  </si>
  <si>
    <t>Тарельчатый анкер Termoclip-стена 2 МН 225</t>
  </si>
  <si>
    <t>Тарельчатый анкер Termoclip-стена 2 РН 95</t>
  </si>
  <si>
    <t>Тарельчатый анкер Termoclip-стена 2 РН 115</t>
  </si>
  <si>
    <t>Тарельчатый анкер Termoclip-стена 2 РН 125</t>
  </si>
  <si>
    <t>Тарельчатый анкер Termoclip-стена 2 РН 135</t>
  </si>
  <si>
    <t>Тарельчатый анкер Termoclip-стена 2 РН 145</t>
  </si>
  <si>
    <t>Тарельчатый анкер Termoclip-стена 2 РН 165</t>
  </si>
  <si>
    <t>Тарельчатый анкер Termoclip-стена 2 РН 175</t>
  </si>
  <si>
    <t>Тарельчатый анкер Termoclip-стена 2 РН 195</t>
  </si>
  <si>
    <t>Тарельчатый анкер Termoclip-стена 2 РН 215</t>
  </si>
  <si>
    <t>Тарельчатый анкер Termoclip-стена 2 РН 225</t>
  </si>
  <si>
    <t>Тарельчатый анкер Termoclip-стена 5/70</t>
  </si>
  <si>
    <t>Тарельчатый анкер Termoclip-стена 5/90</t>
  </si>
  <si>
    <t>Тарельчатый анкер Termoclip-стена 5/110</t>
  </si>
  <si>
    <t>Тарельчатый анкер Termoclip-стена 5/130</t>
  </si>
  <si>
    <t>Тарельчатый анкер Termoclip-стена 5/150</t>
  </si>
  <si>
    <t>Тарельчатый анкер Termoclip-стена 5/180</t>
  </si>
  <si>
    <t>Тарельчатый анкер Termoclip-стена 5/210</t>
  </si>
  <si>
    <t>Тарельчатый анкер Termoclip-стена 5/230</t>
  </si>
  <si>
    <t>Normoclip NF 1MH 8/60 - 100</t>
  </si>
  <si>
    <t>Normoclip NF 1MH 8/60 - 120</t>
  </si>
  <si>
    <t>Normoclip NF 1MH 8/60 - 140</t>
  </si>
  <si>
    <t>Normoclip NF 1MH 8/60 - 180</t>
  </si>
  <si>
    <t>Normoclip NF 1MH 8/60 - 160</t>
  </si>
  <si>
    <t>Normoclip NF 1MH 8/60 - 200</t>
  </si>
  <si>
    <t>Normoclip NF 1MH 8/60 - 220</t>
  </si>
  <si>
    <t>Normoclip NF 1MH 8/60 - 240</t>
  </si>
  <si>
    <t>260154</t>
  </si>
  <si>
    <t>244675</t>
  </si>
  <si>
    <t>244715</t>
  </si>
  <si>
    <t>244714</t>
  </si>
  <si>
    <t>244707</t>
  </si>
  <si>
    <t>244704</t>
  </si>
  <si>
    <t>244687</t>
  </si>
  <si>
    <t>244681</t>
  </si>
  <si>
    <t>--</t>
  </si>
  <si>
    <t>меш.</t>
  </si>
  <si>
    <t>75586</t>
  </si>
  <si>
    <t>40121</t>
  </si>
  <si>
    <t>40112</t>
  </si>
  <si>
    <t>117245</t>
  </si>
  <si>
    <t>76525</t>
  </si>
  <si>
    <t>76450</t>
  </si>
  <si>
    <t>167234</t>
  </si>
  <si>
    <t>69262</t>
  </si>
  <si>
    <t>166214</t>
  </si>
  <si>
    <t>114946</t>
  </si>
  <si>
    <t>114948</t>
  </si>
  <si>
    <t>114469</t>
  </si>
  <si>
    <t>114950</t>
  </si>
  <si>
    <t>50329</t>
  </si>
  <si>
    <t>76445</t>
  </si>
  <si>
    <t>76513</t>
  </si>
  <si>
    <t>76515</t>
  </si>
  <si>
    <t>189669</t>
  </si>
  <si>
    <t>114638</t>
  </si>
  <si>
    <t>114797</t>
  </si>
  <si>
    <t>114798</t>
  </si>
  <si>
    <t>114799</t>
  </si>
  <si>
    <t>114800</t>
  </si>
  <si>
    <t>114802</t>
  </si>
  <si>
    <t>114803</t>
  </si>
  <si>
    <t>114804</t>
  </si>
  <si>
    <t>114805</t>
  </si>
  <si>
    <t>114563</t>
  </si>
  <si>
    <t>166527</t>
  </si>
  <si>
    <t>166529</t>
  </si>
  <si>
    <t>166638</t>
  </si>
  <si>
    <t>166639</t>
  </si>
  <si>
    <t>166435</t>
  </si>
  <si>
    <t>166640</t>
  </si>
  <si>
    <t>166641</t>
  </si>
  <si>
    <t>166643</t>
  </si>
  <si>
    <t>166644</t>
  </si>
  <si>
    <t>166392</t>
  </si>
  <si>
    <t>99149</t>
  </si>
  <si>
    <t>96179</t>
  </si>
  <si>
    <t>165833</t>
  </si>
  <si>
    <t>171438</t>
  </si>
  <si>
    <t>171441</t>
  </si>
  <si>
    <t>40345</t>
  </si>
  <si>
    <t>171450</t>
  </si>
  <si>
    <t>40347</t>
  </si>
  <si>
    <t>96431</t>
  </si>
  <si>
    <t>165834</t>
  </si>
  <si>
    <t>40326</t>
  </si>
  <si>
    <t>190097</t>
  </si>
  <si>
    <t>166645</t>
  </si>
  <si>
    <t>40329</t>
  </si>
  <si>
    <t>40324</t>
  </si>
  <si>
    <t>191162</t>
  </si>
  <si>
    <t>97653</t>
  </si>
  <si>
    <t>207945</t>
  </si>
  <si>
    <t>201048</t>
  </si>
  <si>
    <t>166433</t>
  </si>
  <si>
    <t>166240</t>
  </si>
  <si>
    <t>208201</t>
  </si>
  <si>
    <t>176478</t>
  </si>
  <si>
    <t>Кровельные системные компоненты ROCKROOF</t>
  </si>
  <si>
    <r>
      <t xml:space="preserve">5. Объем </t>
    </r>
    <r>
      <rPr>
        <i/>
        <sz val="11"/>
        <color rgb="FFC00000"/>
        <rFont val="Calibri"/>
        <family val="2"/>
        <scheme val="minor"/>
      </rPr>
      <t>силиконовых красок</t>
    </r>
    <r>
      <rPr>
        <sz val="11"/>
        <rFont val="Calibri"/>
        <family val="2"/>
        <scheme val="minor"/>
      </rPr>
      <t xml:space="preserve"> может отличаться в зависимости от цвета и количества колера.</t>
    </r>
  </si>
  <si>
    <t>6. Расход краски ROCKsil указан с учетом нанесения в два слоя.</t>
  </si>
  <si>
    <t>Тепло- и звукоизоляция полов</t>
  </si>
  <si>
    <t>Эксплуатационная нагрузка до 3 кПа
Диапазон толщин: 
25 мм; 30-200 мм с шагом 10 мм</t>
  </si>
  <si>
    <t>Эксплуатационная нагрузка от 3 кПа до 5 кПа
Диапазон толщин: 
25 мм; 30-200 мм с шагом 10 мм</t>
  </si>
  <si>
    <t>СОПУТСТВУЮЩАЯ ПРОДУКЦИЯ ДЛЯ ОБЩЕСТРОИТЕЛЬНОЙ ИЗОЛЯЦИИ</t>
  </si>
  <si>
    <t>ед.изм.</t>
  </si>
  <si>
    <t>ед.изм./м2</t>
  </si>
  <si>
    <t>СОПУТСТВУЮЩАЯ ПРОДУКЦИЯ ДЛЯ КРОВЕЛЬ (СИСТЕМА ROCKROOF)</t>
  </si>
  <si>
    <t>СОПУТСТВУЮЩАЯ ПРОДУКЦИЯ ДЛЯ ШТУКАТУРНЫХ ФАСАДОВ (СИСТЕМА ROCKFACADE)</t>
  </si>
  <si>
    <t>СОПУТСТВУЮЩАЯ ПРОДУКЦИЯ ДЛЯ НАВЕСНЫХ ФАСАДНЫХ СИСТЕМ</t>
  </si>
  <si>
    <t>Теплоизоляция в навесных фасадных системах с воздушным зазором (двойная плотность)</t>
  </si>
  <si>
    <t>Cистемные компоненты ROCKFACADE для систем фасадных теплоизоляционных композиционных</t>
  </si>
  <si>
    <r>
      <t xml:space="preserve">4. </t>
    </r>
    <r>
      <rPr>
        <b/>
        <sz val="11"/>
        <rFont val="Calibri"/>
        <family val="2"/>
        <scheme val="minor"/>
      </rPr>
      <t>ВНИМАНИЕ!</t>
    </r>
    <r>
      <rPr>
        <sz val="11"/>
        <rFont val="Calibri"/>
        <family val="2"/>
        <scheme val="minor"/>
      </rPr>
      <t xml:space="preserve"> Компания ООО "РОКВУЛ", являясь разработчиком и системадержателем фасадной системы с тонким штукатурным слоем ROCKFACADE, распространяет гарантийные обязательства исключительно при использовании материалов, вошедших в состав системы ROCKFACADE (внесенных в данный Прайс-лист) и соблюдении технологии монтажа фасадной системы ROCKFACADE. При замене и/или частичном использование материалов других производителей гарантия на систему ROCKFACADE не распространяется.</t>
    </r>
  </si>
  <si>
    <t>Теплоизоляция трехслойных стен, выполненных полностью или частично из мелкоштучных материалов, стен с отделкой сайдингом, 
каркасных стен, мансард, скатных кровель, полов, перекрытий</t>
  </si>
  <si>
    <t xml:space="preserve">ПРАЙС-ЛИСТ НА ПРОДУКЦИЮ </t>
  </si>
  <si>
    <t>кан.</t>
  </si>
  <si>
    <t>ROCKdecorsil D1.5 / S1.5 / S2.0 / D2.0, белая</t>
  </si>
  <si>
    <t>ROCKdecorsil D1.5 / S1.5 / S2.0 / D2.0,  светлые оттенки</t>
  </si>
  <si>
    <t>ROCKdecorsil D1.5 / S1.5 / S2.0 / D2.0, средние оттенки</t>
  </si>
  <si>
    <t>ROCKdecorsil D1.5 / S1.5 / S2.0 / D2.0,  насыщенные оттенки</t>
  </si>
  <si>
    <t>бан.</t>
  </si>
  <si>
    <r>
      <t>ROCKdecorsil D1.5 / S1.5 / S2.0 / D2.0</t>
    </r>
    <r>
      <rPr>
        <b/>
        <sz val="12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образец штукатурки </t>
    </r>
  </si>
  <si>
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
Диапазон толщин: 
80-250 мм с шагом 10 мм
Возможно производство по параметрам: 1200х600х__
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</si>
  <si>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
Диапазон толщин: 
70-250 мм с шагом 10 мм
Возможно производство по параметрам: 1200х600х__
</t>
    </r>
    <r>
      <rPr>
        <b/>
        <sz val="11"/>
        <rFont val="Calibri"/>
        <family val="2"/>
        <scheme val="minor"/>
      </rPr>
      <t/>
    </r>
  </si>
  <si>
    <t>Диапазон толщин: 
30-250 мм с шагом 10 мм
Возможно производство по параметрам:  1200x600х__</t>
  </si>
  <si>
    <t>Диапазон толщин: 
50-250 мм с шагом 10 мм
Возможно производство по параметрам: 1000x600х__</t>
  </si>
  <si>
    <t>Диапазон толщин: 
50-200 мм с шагом 10 мм
Возможно производство по параметрам:
1200х150х__</t>
  </si>
  <si>
    <t>Теплоизоляция при однослойном выполнении. Плиты двойной плотности имеют комбинированную структуру и состоят из жесткого верхнего (наружного) и более легкого нижнего (внутреннего) слоев. 
Верхний (жесткий) слой маркируется
Диапазон толщин: 
80-250 мм с шагом 10 мм
Возможно производство по параметрам:  1200x1000х__, 1200х1200х__</t>
  </si>
  <si>
    <t>Теплоизоляция при однослойном выполнении. Плиты двойной плотности имеют комбинированную структуру и состоят из жесткого верхнего (наружного) и более легкого нижнего (внутреннего) слоев. 
Верхний (жесткий) слой маркируется
Диапазон толщин: 
100-200 мм с шагом 10 мм
Возможно производство по параметрам:  
1200x1000х__</t>
  </si>
  <si>
    <t>Теплоизоляция при однослойном выполнении и верхний (наружный) слой при выполнении изоляции в два слоя 
Диапазон толщин: 
30-200 мм с шагом 10 мм
Возможно производство по параметрам:  
1200x1000х__</t>
  </si>
  <si>
    <t>Теплоизоляция при однослойном выполнении и верхний (наружный) слой при выполнении изоляции в два слоя 
Диапазон толщин: 
40-200 мм с шагом 10 мм
Возможно производство по параметрам:  
1200x1000х__</t>
  </si>
  <si>
    <t>Теплоизоляция при однослойном выполнении и верхний (наружный) слой при выполнении изоляции в два слоя.
Плиты имеют покрытие из черного стеклохолста 
Диапазон толщин: 
40-200 мм с шагом 10 мм
Возможно производство по параметрам:  
1200x1000х__</t>
  </si>
  <si>
    <t xml:space="preserve">Ненагружаемые конструкции.
Диапазон толщин: 
75 мм; 80-200 мм с шагом 10 мм
Возможно производство по параметрам: 
1200x600х__, 1200х620х__
</t>
  </si>
  <si>
    <r>
      <t xml:space="preserve">Диапазон толщин: 
60-200 мм с шагом 10 мм
Возможно производство по параметрам:
1200х1000х__, 2000х1200х__, 2400х1200х__
Варианты поставки:
1. Плиты 1000х600 в пачках
2. Плиты 1000х600, 1200х1000, 2000х1200 на "универсальных" деревянных паллетах 2000х1200
3. Плиты 2000х1200 на каменноватных "Lift&amp;Roller" паллетах
4. Плиты 2400х1200 на деревянных  
"Lift&amp;Roller" паллетах 2400х1200
</t>
    </r>
    <r>
      <rPr>
        <b/>
        <sz val="10"/>
        <rFont val="Times New Roman"/>
        <family val="1"/>
      </rPr>
      <t/>
    </r>
  </si>
  <si>
    <r>
      <t xml:space="preserve">Диапазон толщин: 
60-200 мм с шагом 10 мм
Возможно производство по параметрам:
1000х600х__, 2000х1200х__, 2400х1200х__
Варианты поставки:
1. Плиты 1000х600 в пачках
2. Плиты 1000х600, 1200х1000, 2000х1200 на "универсальных" деревянных паллетах 2000х1200
3. Плиты 2000х1200 на каменноватных "Lift&amp;Roller" паллетах
4. Плиты 2400х1200 на деревянных  
"Lift&amp;Roller" паллетах 2400х1200
</t>
    </r>
    <r>
      <rPr>
        <b/>
        <sz val="10"/>
        <rFont val="Times New Roman"/>
        <family val="1"/>
      </rPr>
      <t/>
    </r>
  </si>
  <si>
    <t>Диапазон толщин: 
40-200 мм с шагом 10 мм
Возможно производство по параметрам:
1200х1000х__, 2000х1200х__, 2400х1200х__
Варианты поставки:
1. Плиты 1000х600 в пачках
2. Плиты 1000х600, 1200х1000, 2000х1200 на "универсальных" деревянных паллетах 2000х1200
3. Плиты 2000х1200 на каменноватных "Lift&amp;Roller" паллетах
4. Плиты 2400х1200 на деревянных  
"Lift&amp;Roller" паллетах 2400х1200</t>
  </si>
  <si>
    <t>Диапазон толщин: 
40-200 мм с шагом 10 мм
Возможно производство по параметрам:
1200х1000х__, 2000х1200х__, 2400х1200х__
Варианты поставки:
1. Плиты 1000х600 в пачках
2. Плиты 1000х600, 1200х1000, 2000х1200 на "универсальных" деревянных паллетах 2000х1200
3. Плиты 2400х1200 на деревянных  
"Lift&amp;Roller" паллетах 2400х1200</t>
  </si>
  <si>
    <t>5. * Продукция категории С, если иное не указано дополнительно.</t>
  </si>
  <si>
    <t>3. * При заказе мембраны других оттенков ее цену необходимо запрашивать отдельно.</t>
  </si>
  <si>
    <t xml:space="preserve">Тепло-, звукоизоляция и звукопоглощение в конструкциях стен, перегородок, междуэтажных перекрытий, а также в конструкциях звукопоглащающих облицовок.
Диапазон толщин: 
40-200 мм с шагом 10 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</si>
</sst>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* #,##0.00_);_(&quot;$&quot;* \(#,##0.00\);_(&quot;$&quot;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#,##0.00_р_."/>
    <numFmt numFmtId="170" formatCode="_-* #,##0\ _р_._-;\-* #,##0\ _р_._-;_-* &quot;-&quot;\ _р_._-;_-@_-"/>
    <numFmt numFmtId="171" formatCode="_-* #,##0.00\ _р_._-;\-* #,##0.00\ _р_._-;_-* &quot;-&quot;??\ _р_._-;_-@_-"/>
    <numFmt numFmtId="172" formatCode="0.0%"/>
    <numFmt numFmtId="173" formatCode="#,##0.0"/>
  </numFmts>
  <fonts count="9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vertAlign val="superscript"/>
      <sz val="10"/>
      <name val="Times New Roman"/>
      <family val="1"/>
      <charset val="204"/>
    </font>
    <font>
      <sz val="10"/>
      <name val="NTTimes/Cyrillic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 Cyr"/>
      <family val="1"/>
      <charset val="204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  <charset val="204"/>
    </font>
    <font>
      <b/>
      <sz val="10"/>
      <name val="NTTimes/Cyrillic"/>
    </font>
    <font>
      <sz val="9"/>
      <name val="Times New Roman"/>
      <family val="1"/>
    </font>
    <font>
      <sz val="10"/>
      <name val="Arial CYR"/>
    </font>
    <font>
      <sz val="10"/>
      <name val="Arial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1"/>
      <color rgb="FF1F497D"/>
      <name val="Calibri"/>
      <family val="2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33"/>
      </left>
      <right style="thick">
        <color indexed="3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2618">
    <xf numFmtId="0" fontId="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3" fillId="0" borderId="0"/>
    <xf numFmtId="49" fontId="16" fillId="0" borderId="0"/>
    <xf numFmtId="0" fontId="10" fillId="0" borderId="0"/>
    <xf numFmtId="9" fontId="10" fillId="0" borderId="0" applyFont="0" applyFill="0" applyBorder="0" applyAlignment="0" applyProtection="0"/>
    <xf numFmtId="0" fontId="19" fillId="0" borderId="0"/>
    <xf numFmtId="0" fontId="10" fillId="0" borderId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9" fillId="0" borderId="0"/>
    <xf numFmtId="0" fontId="26" fillId="5" borderId="32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0" fillId="0" borderId="0" applyFont="0" applyFill="0" applyBorder="0" applyAlignment="0" applyProtection="0"/>
    <xf numFmtId="0" fontId="5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6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8" borderId="0" applyNumberFormat="0" applyBorder="0" applyAlignment="0" applyProtection="0"/>
    <xf numFmtId="0" fontId="32" fillId="25" borderId="33" applyNumberFormat="0" applyAlignment="0" applyProtection="0"/>
    <xf numFmtId="0" fontId="33" fillId="26" borderId="34" applyNumberFormat="0" applyAlignment="0" applyProtection="0"/>
    <xf numFmtId="0" fontId="34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8" fillId="0" borderId="3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33" applyNumberFormat="0" applyAlignment="0" applyProtection="0"/>
    <xf numFmtId="0" fontId="40" fillId="0" borderId="38" applyNumberFormat="0" applyFill="0" applyAlignment="0" applyProtection="0"/>
    <xf numFmtId="0" fontId="41" fillId="27" borderId="0" applyNumberFormat="0" applyBorder="0" applyAlignment="0" applyProtection="0"/>
    <xf numFmtId="0" fontId="10" fillId="28" borderId="39" applyNumberFormat="0" applyFont="0" applyAlignment="0" applyProtection="0"/>
    <xf numFmtId="0" fontId="42" fillId="25" borderId="32" applyNumberFormat="0" applyAlignment="0" applyProtection="0"/>
    <xf numFmtId="0" fontId="43" fillId="0" borderId="0" applyNumberFormat="0" applyFill="0" applyBorder="0" applyAlignment="0" applyProtection="0"/>
    <xf numFmtId="0" fontId="44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1" applyNumberFormat="0" applyFill="0" applyAlignment="0" applyProtection="0"/>
    <xf numFmtId="0" fontId="52" fillId="0" borderId="42" applyNumberFormat="0" applyFill="0" applyAlignment="0" applyProtection="0"/>
    <xf numFmtId="0" fontId="53" fillId="0" borderId="43" applyNumberFormat="0" applyFill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44" applyNumberFormat="0" applyAlignment="0" applyProtection="0"/>
    <xf numFmtId="0" fontId="58" fillId="37" borderId="45" applyNumberFormat="0" applyAlignment="0" applyProtection="0"/>
    <xf numFmtId="0" fontId="59" fillId="37" borderId="44" applyNumberFormat="0" applyAlignment="0" applyProtection="0"/>
    <xf numFmtId="0" fontId="60" fillId="0" borderId="46" applyNumberFormat="0" applyFill="0" applyAlignment="0" applyProtection="0"/>
    <xf numFmtId="0" fontId="61" fillId="38" borderId="4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49" applyNumberFormat="0" applyFill="0" applyAlignment="0" applyProtection="0"/>
    <xf numFmtId="0" fontId="65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65" fillId="63" borderId="0" applyNumberFormat="0" applyBorder="0" applyAlignment="0" applyProtection="0"/>
    <xf numFmtId="0" fontId="3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9" borderId="4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9" borderId="48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/>
    <xf numFmtId="0" fontId="68" fillId="0" borderId="0" applyNumberFormat="0" applyFill="0" applyBorder="0" applyAlignment="0" applyProtection="0"/>
    <xf numFmtId="0" fontId="10" fillId="0" borderId="0"/>
    <xf numFmtId="0" fontId="69" fillId="0" borderId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573">
    <xf numFmtId="0" fontId="0" fillId="0" borderId="0" xfId="0"/>
    <xf numFmtId="0" fontId="6" fillId="2" borderId="0" xfId="0" applyFont="1" applyFill="1"/>
    <xf numFmtId="0" fontId="6" fillId="3" borderId="0" xfId="0" applyFont="1" applyFill="1"/>
    <xf numFmtId="0" fontId="6" fillId="3" borderId="0" xfId="0" applyFont="1" applyFill="1" applyBorder="1"/>
    <xf numFmtId="4" fontId="6" fillId="3" borderId="0" xfId="0" applyNumberFormat="1" applyFont="1" applyFill="1"/>
    <xf numFmtId="0" fontId="11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6" fillId="3" borderId="0" xfId="0" applyFont="1" applyFill="1" applyAlignment="1">
      <alignment vertical="top"/>
    </xf>
    <xf numFmtId="0" fontId="11" fillId="3" borderId="0" xfId="8" applyFont="1" applyFill="1" applyBorder="1" applyAlignment="1">
      <alignment horizontal="center" vertical="top"/>
    </xf>
    <xf numFmtId="0" fontId="11" fillId="3" borderId="0" xfId="8" applyFont="1" applyFill="1" applyBorder="1" applyAlignment="1">
      <alignment vertical="top"/>
    </xf>
    <xf numFmtId="0" fontId="11" fillId="3" borderId="0" xfId="7" applyNumberFormat="1" applyFont="1" applyFill="1" applyBorder="1" applyAlignment="1" applyProtection="1">
      <alignment vertical="top"/>
    </xf>
    <xf numFmtId="0" fontId="6" fillId="2" borderId="0" xfId="5" applyFont="1" applyFill="1"/>
    <xf numFmtId="0" fontId="19" fillId="2" borderId="0" xfId="10" applyFill="1"/>
    <xf numFmtId="0" fontId="9" fillId="3" borderId="24" xfId="10" applyFont="1" applyFill="1" applyBorder="1" applyAlignment="1">
      <alignment horizontal="center" vertical="center"/>
    </xf>
    <xf numFmtId="2" fontId="8" fillId="3" borderId="13" xfId="8" applyNumberFormat="1" applyFont="1" applyFill="1" applyBorder="1" applyAlignment="1">
      <alignment horizontal="center" wrapText="1"/>
    </xf>
    <xf numFmtId="2" fontId="8" fillId="3" borderId="8" xfId="8" applyNumberFormat="1" applyFont="1" applyFill="1" applyBorder="1" applyAlignment="1">
      <alignment horizontal="center"/>
    </xf>
    <xf numFmtId="2" fontId="8" fillId="3" borderId="23" xfId="8" applyNumberFormat="1" applyFont="1" applyFill="1" applyBorder="1" applyAlignment="1">
      <alignment horizontal="center"/>
    </xf>
    <xf numFmtId="0" fontId="8" fillId="3" borderId="5" xfId="8" applyFont="1" applyFill="1" applyBorder="1" applyAlignment="1">
      <alignment horizontal="center" vertical="center" wrapText="1"/>
    </xf>
    <xf numFmtId="2" fontId="8" fillId="3" borderId="9" xfId="8" applyNumberFormat="1" applyFont="1" applyFill="1" applyBorder="1" applyAlignment="1">
      <alignment horizontal="center" vertical="center"/>
    </xf>
    <xf numFmtId="2" fontId="8" fillId="3" borderId="7" xfId="8" applyNumberFormat="1" applyFont="1" applyFill="1" applyBorder="1" applyAlignment="1">
      <alignment horizontal="center" vertical="center"/>
    </xf>
    <xf numFmtId="0" fontId="8" fillId="3" borderId="6" xfId="8" applyFont="1" applyFill="1" applyBorder="1" applyAlignment="1">
      <alignment horizontal="center" vertical="top" wrapText="1"/>
    </xf>
    <xf numFmtId="2" fontId="8" fillId="3" borderId="10" xfId="8" applyNumberFormat="1" applyFont="1" applyFill="1" applyBorder="1" applyAlignment="1">
      <alignment horizontal="center" vertical="top"/>
    </xf>
    <xf numFmtId="2" fontId="8" fillId="3" borderId="25" xfId="8" applyNumberFormat="1" applyFont="1" applyFill="1" applyBorder="1" applyAlignment="1">
      <alignment horizontal="center" vertical="top"/>
    </xf>
    <xf numFmtId="0" fontId="11" fillId="3" borderId="0" xfId="10" applyFont="1" applyFill="1" applyBorder="1" applyAlignment="1">
      <alignment vertical="top"/>
    </xf>
    <xf numFmtId="2" fontId="11" fillId="3" borderId="0" xfId="10" applyNumberFormat="1" applyFont="1" applyFill="1" applyBorder="1" applyAlignment="1">
      <alignment horizontal="center" vertical="top"/>
    </xf>
    <xf numFmtId="1" fontId="11" fillId="3" borderId="0" xfId="10" applyNumberFormat="1" applyFont="1" applyFill="1" applyBorder="1" applyAlignment="1">
      <alignment horizontal="center" vertical="top"/>
    </xf>
    <xf numFmtId="2" fontId="11" fillId="3" borderId="9" xfId="10" applyNumberFormat="1" applyFont="1" applyFill="1" applyBorder="1" applyAlignment="1">
      <alignment horizontal="center" vertical="top"/>
    </xf>
    <xf numFmtId="4" fontId="6" fillId="2" borderId="0" xfId="0" applyNumberFormat="1" applyFont="1" applyFill="1" applyAlignment="1">
      <alignment vertical="top"/>
    </xf>
    <xf numFmtId="0" fontId="11" fillId="0" borderId="3" xfId="10" applyFont="1" applyFill="1" applyBorder="1" applyAlignment="1">
      <alignment horizontal="left" vertical="center" wrapText="1"/>
    </xf>
    <xf numFmtId="0" fontId="11" fillId="0" borderId="2" xfId="10" applyFont="1" applyFill="1" applyBorder="1" applyAlignment="1">
      <alignment horizontal="left" vertical="center" wrapText="1"/>
    </xf>
    <xf numFmtId="1" fontId="11" fillId="0" borderId="3" xfId="10" applyNumberFormat="1" applyFont="1" applyFill="1" applyBorder="1" applyAlignment="1">
      <alignment horizontal="center" vertical="center"/>
    </xf>
    <xf numFmtId="1" fontId="11" fillId="0" borderId="2" xfId="10" applyNumberFormat="1" applyFont="1" applyFill="1" applyBorder="1" applyAlignment="1">
      <alignment horizontal="center" vertical="center"/>
    </xf>
    <xf numFmtId="169" fontId="6" fillId="0" borderId="2" xfId="1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horizontal="center" vertical="center" wrapText="1"/>
    </xf>
    <xf numFmtId="1" fontId="6" fillId="0" borderId="3" xfId="10" applyNumberFormat="1" applyFont="1" applyFill="1" applyBorder="1" applyAlignment="1">
      <alignment horizontal="center" vertical="center"/>
    </xf>
    <xf numFmtId="0" fontId="11" fillId="0" borderId="11" xfId="10" applyFont="1" applyFill="1" applyBorder="1" applyAlignment="1">
      <alignment vertical="center" wrapText="1"/>
    </xf>
    <xf numFmtId="1" fontId="11" fillId="0" borderId="11" xfId="10" applyNumberFormat="1" applyFont="1" applyFill="1" applyBorder="1" applyAlignment="1">
      <alignment horizontal="center" vertical="center"/>
    </xf>
    <xf numFmtId="2" fontId="11" fillId="0" borderId="11" xfId="8" applyNumberFormat="1" applyFont="1" applyFill="1" applyBorder="1" applyAlignment="1">
      <alignment horizontal="center" vertical="center"/>
    </xf>
    <xf numFmtId="2" fontId="11" fillId="0" borderId="3" xfId="8" applyNumberFormat="1" applyFont="1" applyFill="1" applyBorder="1" applyAlignment="1">
      <alignment horizontal="center" vertical="center"/>
    </xf>
    <xf numFmtId="2" fontId="11" fillId="0" borderId="2" xfId="8" applyNumberFormat="1" applyFont="1" applyFill="1" applyBorder="1" applyAlignment="1">
      <alignment horizontal="center" vertical="center"/>
    </xf>
    <xf numFmtId="0" fontId="11" fillId="0" borderId="11" xfId="10" applyFont="1" applyFill="1" applyBorder="1" applyAlignment="1">
      <alignment horizontal="left" vertical="center" wrapText="1"/>
    </xf>
    <xf numFmtId="2" fontId="11" fillId="0" borderId="3" xfId="10" applyNumberFormat="1" applyFont="1" applyFill="1" applyBorder="1" applyAlignment="1">
      <alignment horizontal="center" vertical="center"/>
    </xf>
    <xf numFmtId="2" fontId="11" fillId="0" borderId="2" xfId="10" applyNumberFormat="1" applyFont="1" applyFill="1" applyBorder="1" applyAlignment="1">
      <alignment horizontal="center" vertical="center"/>
    </xf>
    <xf numFmtId="1" fontId="11" fillId="0" borderId="2" xfId="10" applyNumberFormat="1" applyFont="1" applyFill="1" applyBorder="1" applyAlignment="1">
      <alignment horizontal="center" vertical="center" wrapText="1"/>
    </xf>
    <xf numFmtId="1" fontId="11" fillId="0" borderId="11" xfId="10" applyNumberFormat="1" applyFont="1" applyFill="1" applyBorder="1" applyAlignment="1">
      <alignment horizontal="center" vertical="center" wrapText="1"/>
    </xf>
    <xf numFmtId="0" fontId="6" fillId="0" borderId="12" xfId="10" applyFont="1" applyFill="1" applyBorder="1" applyAlignment="1" applyProtection="1">
      <alignment horizontal="left" vertical="center"/>
      <protection locked="0"/>
    </xf>
    <xf numFmtId="2" fontId="6" fillId="0" borderId="27" xfId="10" applyNumberFormat="1" applyFont="1" applyFill="1" applyBorder="1" applyAlignment="1">
      <alignment horizontal="center" vertical="center"/>
    </xf>
    <xf numFmtId="0" fontId="6" fillId="0" borderId="16" xfId="10" applyFont="1" applyFill="1" applyBorder="1" applyAlignment="1" applyProtection="1">
      <alignment horizontal="left" vertical="center"/>
      <protection locked="0"/>
    </xf>
    <xf numFmtId="1" fontId="6" fillId="0" borderId="2" xfId="10" applyNumberFormat="1" applyFont="1" applyFill="1" applyBorder="1" applyAlignment="1">
      <alignment horizontal="center" vertical="center"/>
    </xf>
    <xf numFmtId="2" fontId="6" fillId="0" borderId="28" xfId="10" applyNumberFormat="1" applyFont="1" applyFill="1" applyBorder="1" applyAlignment="1">
      <alignment horizontal="center" vertical="center"/>
    </xf>
    <xf numFmtId="0" fontId="28" fillId="2" borderId="0" xfId="5" applyFont="1" applyFill="1" applyAlignment="1">
      <alignment horizontal="center"/>
    </xf>
    <xf numFmtId="0" fontId="6" fillId="3" borderId="0" xfId="5" applyFont="1" applyFill="1"/>
    <xf numFmtId="0" fontId="17" fillId="2" borderId="0" xfId="5" applyFont="1" applyFill="1"/>
    <xf numFmtId="0" fontId="6" fillId="0" borderId="3" xfId="10" applyFont="1" applyFill="1" applyBorder="1" applyAlignment="1">
      <alignment horizontal="left" vertical="center"/>
    </xf>
    <xf numFmtId="4" fontId="6" fillId="0" borderId="3" xfId="10" applyNumberFormat="1" applyFont="1" applyFill="1" applyBorder="1" applyAlignment="1" applyProtection="1">
      <alignment horizontal="center" vertical="center"/>
      <protection locked="0"/>
    </xf>
    <xf numFmtId="49" fontId="6" fillId="0" borderId="3" xfId="10" applyNumberFormat="1" applyFont="1" applyFill="1" applyBorder="1" applyAlignment="1" applyProtection="1">
      <alignment horizontal="center" vertical="center"/>
      <protection locked="0"/>
    </xf>
    <xf numFmtId="0" fontId="6" fillId="0" borderId="2" xfId="10" applyFont="1" applyFill="1" applyBorder="1" applyAlignment="1">
      <alignment horizontal="left" vertical="center"/>
    </xf>
    <xf numFmtId="2" fontId="6" fillId="0" borderId="2" xfId="10" applyNumberFormat="1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vertical="center"/>
    </xf>
    <xf numFmtId="2" fontId="6" fillId="0" borderId="3" xfId="10" applyNumberFormat="1" applyFont="1" applyFill="1" applyBorder="1" applyAlignment="1">
      <alignment horizontal="center" vertical="center"/>
    </xf>
    <xf numFmtId="0" fontId="6" fillId="0" borderId="11" xfId="10" applyFont="1" applyFill="1" applyBorder="1" applyAlignment="1">
      <alignment vertical="center" wrapText="1"/>
    </xf>
    <xf numFmtId="1" fontId="6" fillId="0" borderId="11" xfId="10" applyNumberFormat="1" applyFont="1" applyFill="1" applyBorder="1" applyAlignment="1">
      <alignment horizontal="center" vertical="center"/>
    </xf>
    <xf numFmtId="2" fontId="6" fillId="0" borderId="11" xfId="10" applyNumberFormat="1" applyFont="1" applyFill="1" applyBorder="1" applyAlignment="1">
      <alignment horizontal="center" vertical="center"/>
    </xf>
    <xf numFmtId="168" fontId="6" fillId="0" borderId="3" xfId="10" applyNumberFormat="1" applyFont="1" applyFill="1" applyBorder="1" applyAlignment="1">
      <alignment horizontal="center" vertical="center"/>
    </xf>
    <xf numFmtId="0" fontId="6" fillId="0" borderId="18" xfId="10" applyFont="1" applyFill="1" applyBorder="1" applyAlignment="1">
      <alignment horizontal="left" vertical="center"/>
    </xf>
    <xf numFmtId="2" fontId="6" fillId="0" borderId="29" xfId="10" applyNumberFormat="1" applyFont="1" applyFill="1" applyBorder="1" applyAlignment="1">
      <alignment horizontal="center" vertical="center"/>
    </xf>
    <xf numFmtId="49" fontId="11" fillId="0" borderId="2" xfId="10" applyNumberFormat="1" applyFont="1" applyFill="1" applyBorder="1" applyAlignment="1" applyProtection="1">
      <alignment vertical="center"/>
      <protection locked="0"/>
    </xf>
    <xf numFmtId="0" fontId="11" fillId="0" borderId="0" xfId="10" applyFont="1" applyFill="1" applyBorder="1" applyAlignment="1">
      <alignment horizontal="left" vertical="center" wrapText="1"/>
    </xf>
    <xf numFmtId="1" fontId="11" fillId="0" borderId="0" xfId="10" applyNumberFormat="1" applyFont="1" applyFill="1" applyBorder="1" applyAlignment="1">
      <alignment horizontal="center" vertical="center"/>
    </xf>
    <xf numFmtId="1" fontId="11" fillId="0" borderId="0" xfId="10" applyNumberFormat="1" applyFont="1" applyFill="1" applyBorder="1" applyAlignment="1">
      <alignment horizontal="center" vertical="center" wrapText="1"/>
    </xf>
    <xf numFmtId="169" fontId="11" fillId="0" borderId="0" xfId="10" applyNumberFormat="1" applyFont="1" applyFill="1" applyBorder="1" applyAlignment="1">
      <alignment horizontal="center" vertical="center"/>
    </xf>
    <xf numFmtId="2" fontId="11" fillId="0" borderId="0" xfId="8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" fontId="11" fillId="0" borderId="0" xfId="10" applyNumberFormat="1" applyFont="1" applyFill="1" applyBorder="1" applyAlignment="1">
      <alignment horizontal="center" vertical="top"/>
    </xf>
    <xf numFmtId="2" fontId="11" fillId="0" borderId="0" xfId="10" applyNumberFormat="1" applyFont="1" applyFill="1" applyBorder="1" applyAlignment="1">
      <alignment horizontal="center" vertical="top"/>
    </xf>
    <xf numFmtId="0" fontId="11" fillId="0" borderId="0" xfId="10" applyFont="1" applyFill="1" applyAlignment="1">
      <alignment horizontal="left"/>
    </xf>
    <xf numFmtId="0" fontId="11" fillId="0" borderId="0" xfId="10" applyFont="1" applyFill="1" applyBorder="1" applyAlignment="1">
      <alignment horizontal="center" vertical="top"/>
    </xf>
    <xf numFmtId="0" fontId="11" fillId="0" borderId="0" xfId="10" applyFont="1" applyFill="1" applyAlignment="1">
      <alignment horizontal="left" vertical="top" wrapText="1"/>
    </xf>
    <xf numFmtId="0" fontId="11" fillId="0" borderId="0" xfId="10" applyFont="1" applyFill="1" applyAlignment="1">
      <alignment horizontal="center"/>
    </xf>
    <xf numFmtId="2" fontId="9" fillId="0" borderId="0" xfId="10" applyNumberFormat="1" applyFont="1" applyFill="1" applyAlignment="1">
      <alignment horizontal="center"/>
    </xf>
    <xf numFmtId="0" fontId="11" fillId="0" borderId="0" xfId="10" applyFont="1" applyFill="1" applyBorder="1" applyAlignment="1">
      <alignment horizontal="left" vertical="top"/>
    </xf>
    <xf numFmtId="0" fontId="11" fillId="0" borderId="0" xfId="7" applyNumberFormat="1" applyFont="1" applyFill="1" applyBorder="1" applyAlignment="1" applyProtection="1">
      <alignment vertical="top"/>
    </xf>
    <xf numFmtId="0" fontId="11" fillId="0" borderId="0" xfId="10" applyFont="1" applyFill="1" applyAlignment="1">
      <alignment horizontal="center" vertical="top" wrapText="1"/>
    </xf>
    <xf numFmtId="2" fontId="11" fillId="0" borderId="0" xfId="10" applyNumberFormat="1" applyFont="1" applyFill="1" applyAlignment="1">
      <alignment horizontal="center" vertical="top" wrapText="1"/>
    </xf>
    <xf numFmtId="4" fontId="11" fillId="0" borderId="0" xfId="0" applyNumberFormat="1" applyFont="1" applyFill="1" applyAlignment="1"/>
    <xf numFmtId="0" fontId="11" fillId="0" borderId="0" xfId="2" applyFont="1" applyFill="1" applyBorder="1" applyAlignment="1">
      <alignment horizontal="left" vertical="center" wrapText="1"/>
    </xf>
    <xf numFmtId="0" fontId="6" fillId="0" borderId="0" xfId="0" applyFont="1" applyFill="1"/>
    <xf numFmtId="0" fontId="0" fillId="0" borderId="0" xfId="0" applyAlignment="1">
      <alignment horizontal="center"/>
    </xf>
    <xf numFmtId="0" fontId="11" fillId="6" borderId="0" xfId="8" applyFont="1" applyFill="1" applyBorder="1" applyAlignment="1">
      <alignment horizontal="center" vertical="top"/>
    </xf>
    <xf numFmtId="0" fontId="0" fillId="6" borderId="0" xfId="0" applyFill="1" applyAlignment="1">
      <alignment horizontal="center"/>
    </xf>
    <xf numFmtId="0" fontId="19" fillId="6" borderId="0" xfId="10" applyFill="1" applyAlignment="1">
      <alignment horizontal="center"/>
    </xf>
    <xf numFmtId="0" fontId="11" fillId="6" borderId="0" xfId="10" applyFont="1" applyFill="1" applyBorder="1" applyAlignment="1">
      <alignment horizontal="center" vertical="top"/>
    </xf>
    <xf numFmtId="172" fontId="6" fillId="0" borderId="0" xfId="19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10" applyFont="1" applyFill="1" applyBorder="1" applyAlignment="1">
      <alignment vertical="top"/>
    </xf>
    <xf numFmtId="2" fontId="6" fillId="0" borderId="0" xfId="0" applyNumberFormat="1" applyFont="1" applyFill="1"/>
    <xf numFmtId="0" fontId="7" fillId="0" borderId="0" xfId="0" applyFont="1" applyFill="1" applyAlignment="1">
      <alignment wrapText="1"/>
    </xf>
    <xf numFmtId="0" fontId="19" fillId="0" borderId="0" xfId="10" applyFill="1"/>
    <xf numFmtId="0" fontId="19" fillId="0" borderId="0" xfId="10" applyFill="1" applyAlignment="1">
      <alignment horizontal="center"/>
    </xf>
    <xf numFmtId="0" fontId="11" fillId="0" borderId="0" xfId="8" applyFont="1" applyFill="1" applyBorder="1" applyAlignment="1">
      <alignment horizontal="center" vertical="top"/>
    </xf>
    <xf numFmtId="0" fontId="11" fillId="0" borderId="0" xfId="8" applyFont="1" applyFill="1" applyBorder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169" fontId="11" fillId="0" borderId="0" xfId="10" applyNumberFormat="1" applyFont="1" applyFill="1" applyBorder="1" applyAlignment="1">
      <alignment vertical="top"/>
    </xf>
    <xf numFmtId="0" fontId="6" fillId="0" borderId="3" xfId="10" applyFont="1" applyFill="1" applyBorder="1" applyAlignment="1">
      <alignment vertical="center" wrapText="1"/>
    </xf>
    <xf numFmtId="2" fontId="6" fillId="0" borderId="3" xfId="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vertical="top"/>
    </xf>
    <xf numFmtId="0" fontId="11" fillId="3" borderId="3" xfId="10" applyFont="1" applyFill="1" applyBorder="1" applyAlignment="1">
      <alignment horizontal="left" vertical="center" wrapText="1"/>
    </xf>
    <xf numFmtId="1" fontId="11" fillId="3" borderId="3" xfId="10" applyNumberFormat="1" applyFont="1" applyFill="1" applyBorder="1" applyAlignment="1">
      <alignment horizontal="center" vertical="center"/>
    </xf>
    <xf numFmtId="0" fontId="11" fillId="3" borderId="2" xfId="10" applyFont="1" applyFill="1" applyBorder="1" applyAlignment="1">
      <alignment horizontal="left" vertical="center" wrapText="1"/>
    </xf>
    <xf numFmtId="1" fontId="11" fillId="3" borderId="2" xfId="10" applyNumberFormat="1" applyFont="1" applyFill="1" applyBorder="1" applyAlignment="1">
      <alignment horizontal="center" vertical="center"/>
    </xf>
    <xf numFmtId="2" fontId="11" fillId="3" borderId="2" xfId="8" applyNumberFormat="1" applyFont="1" applyFill="1" applyBorder="1" applyAlignment="1">
      <alignment horizontal="center" vertical="center"/>
    </xf>
    <xf numFmtId="0" fontId="11" fillId="3" borderId="11" xfId="10" applyFont="1" applyFill="1" applyBorder="1" applyAlignment="1">
      <alignment horizontal="left" vertical="center" wrapText="1"/>
    </xf>
    <xf numFmtId="1" fontId="11" fillId="3" borderId="11" xfId="10" applyNumberFormat="1" applyFont="1" applyFill="1" applyBorder="1" applyAlignment="1">
      <alignment horizontal="center" vertical="center"/>
    </xf>
    <xf numFmtId="2" fontId="11" fillId="3" borderId="11" xfId="8" applyNumberFormat="1" applyFont="1" applyFill="1" applyBorder="1" applyAlignment="1">
      <alignment horizontal="center" vertical="center"/>
    </xf>
    <xf numFmtId="2" fontId="11" fillId="3" borderId="3" xfId="8" applyNumberFormat="1" applyFont="1" applyFill="1" applyBorder="1" applyAlignment="1">
      <alignment horizontal="center" vertical="center"/>
    </xf>
    <xf numFmtId="0" fontId="6" fillId="3" borderId="0" xfId="0" applyFont="1" applyFill="1"/>
    <xf numFmtId="169" fontId="6" fillId="0" borderId="11" xfId="10" applyNumberFormat="1" applyFont="1" applyFill="1" applyBorder="1" applyAlignment="1">
      <alignment horizontal="center" vertical="center"/>
    </xf>
    <xf numFmtId="169" fontId="6" fillId="0" borderId="3" xfId="1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/>
    <xf numFmtId="2" fontId="6" fillId="0" borderId="0" xfId="0" applyNumberFormat="1" applyFont="1" applyFill="1"/>
    <xf numFmtId="0" fontId="7" fillId="0" borderId="0" xfId="0" applyFont="1" applyFill="1" applyAlignment="1">
      <alignment wrapText="1"/>
    </xf>
    <xf numFmtId="0" fontId="47" fillId="0" borderId="0" xfId="0" applyFont="1"/>
    <xf numFmtId="0" fontId="9" fillId="0" borderId="24" xfId="10" applyFont="1" applyFill="1" applyBorder="1" applyAlignment="1">
      <alignment horizontal="center" vertical="center"/>
    </xf>
    <xf numFmtId="169" fontId="8" fillId="0" borderId="13" xfId="8" applyNumberFormat="1" applyFont="1" applyFill="1" applyBorder="1" applyAlignment="1">
      <alignment horizontal="center"/>
    </xf>
    <xf numFmtId="169" fontId="8" fillId="0" borderId="5" xfId="8" applyNumberFormat="1" applyFont="1" applyFill="1" applyBorder="1" applyAlignment="1">
      <alignment horizontal="center" vertical="center"/>
    </xf>
    <xf numFmtId="169" fontId="8" fillId="0" borderId="6" xfId="8" applyNumberFormat="1" applyFont="1" applyFill="1" applyBorder="1" applyAlignment="1">
      <alignment horizontal="center" vertical="top"/>
    </xf>
    <xf numFmtId="169" fontId="6" fillId="0" borderId="0" xfId="10" applyNumberFormat="1" applyFont="1" applyFill="1" applyBorder="1" applyAlignment="1">
      <alignment horizontal="center" vertical="top"/>
    </xf>
    <xf numFmtId="169" fontId="6" fillId="0" borderId="31" xfId="1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" fontId="11" fillId="0" borderId="0" xfId="0" applyNumberFormat="1" applyFont="1" applyFill="1" applyAlignment="1">
      <alignment horizontal="left" vertical="top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11" fillId="0" borderId="4" xfId="10" applyFont="1" applyFill="1" applyBorder="1" applyAlignment="1">
      <alignment horizontal="left" vertical="center" wrapText="1"/>
    </xf>
    <xf numFmtId="1" fontId="11" fillId="0" borderId="4" xfId="10" applyNumberFormat="1" applyFont="1" applyFill="1" applyBorder="1" applyAlignment="1">
      <alignment horizontal="center" vertical="center"/>
    </xf>
    <xf numFmtId="169" fontId="6" fillId="0" borderId="4" xfId="10" applyNumberFormat="1" applyFont="1" applyFill="1" applyBorder="1" applyAlignment="1">
      <alignment horizontal="center" vertical="center"/>
    </xf>
    <xf numFmtId="2" fontId="11" fillId="0" borderId="4" xfId="8" applyNumberFormat="1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left" vertical="center" wrapText="1"/>
    </xf>
    <xf numFmtId="1" fontId="11" fillId="0" borderId="1" xfId="10" applyNumberFormat="1" applyFont="1" applyFill="1" applyBorder="1" applyAlignment="1">
      <alignment horizontal="center" vertical="center"/>
    </xf>
    <xf numFmtId="2" fontId="11" fillId="0" borderId="1" xfId="10" applyNumberFormat="1" applyFont="1" applyFill="1" applyBorder="1" applyAlignment="1">
      <alignment horizontal="center" vertical="center"/>
    </xf>
    <xf numFmtId="169" fontId="6" fillId="0" borderId="1" xfId="10" applyNumberFormat="1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 wrapText="1"/>
    </xf>
    <xf numFmtId="2" fontId="11" fillId="0" borderId="1" xfId="8" applyNumberFormat="1" applyFont="1" applyFill="1" applyBorder="1" applyAlignment="1">
      <alignment horizontal="center" vertical="center"/>
    </xf>
    <xf numFmtId="0" fontId="6" fillId="4" borderId="0" xfId="5" applyFont="1" applyFill="1"/>
    <xf numFmtId="0" fontId="6" fillId="3" borderId="0" xfId="5" applyFont="1" applyFill="1" applyBorder="1" applyAlignment="1">
      <alignment horizontal="center" vertical="center"/>
    </xf>
    <xf numFmtId="167" fontId="6" fillId="3" borderId="0" xfId="5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11" fillId="32" borderId="2" xfId="10" applyFont="1" applyFill="1" applyBorder="1" applyAlignment="1">
      <alignment horizontal="left" vertical="center" wrapText="1"/>
    </xf>
    <xf numFmtId="1" fontId="11" fillId="32" borderId="2" xfId="10" applyNumberFormat="1" applyFont="1" applyFill="1" applyBorder="1" applyAlignment="1">
      <alignment horizontal="center" vertical="center"/>
    </xf>
    <xf numFmtId="169" fontId="6" fillId="32" borderId="2" xfId="10" applyNumberFormat="1" applyFont="1" applyFill="1" applyBorder="1" applyAlignment="1">
      <alignment horizontal="center" vertical="center"/>
    </xf>
    <xf numFmtId="2" fontId="11" fillId="32" borderId="2" xfId="8" applyNumberFormat="1" applyFont="1" applyFill="1" applyBorder="1" applyAlignment="1">
      <alignment horizontal="center" vertical="center"/>
    </xf>
    <xf numFmtId="2" fontId="6" fillId="32" borderId="0" xfId="0" applyNumberFormat="1" applyFont="1" applyFill="1"/>
    <xf numFmtId="0" fontId="0" fillId="32" borderId="0" xfId="0" applyFill="1"/>
    <xf numFmtId="0" fontId="11" fillId="32" borderId="0" xfId="10" applyFont="1" applyFill="1" applyBorder="1" applyAlignment="1">
      <alignment vertical="top"/>
    </xf>
    <xf numFmtId="0" fontId="11" fillId="32" borderId="3" xfId="10" applyFont="1" applyFill="1" applyBorder="1" applyAlignment="1">
      <alignment horizontal="left" vertical="center" wrapText="1"/>
    </xf>
    <xf numFmtId="1" fontId="11" fillId="32" borderId="3" xfId="10" applyNumberFormat="1" applyFont="1" applyFill="1" applyBorder="1" applyAlignment="1">
      <alignment horizontal="center" vertical="center"/>
    </xf>
    <xf numFmtId="169" fontId="6" fillId="32" borderId="3" xfId="10" applyNumberFormat="1" applyFont="1" applyFill="1" applyBorder="1" applyAlignment="1">
      <alignment horizontal="center" vertical="center"/>
    </xf>
    <xf numFmtId="2" fontId="11" fillId="32" borderId="3" xfId="8" applyNumberFormat="1" applyFont="1" applyFill="1" applyBorder="1" applyAlignment="1">
      <alignment horizontal="center" vertical="center"/>
    </xf>
    <xf numFmtId="1" fontId="11" fillId="32" borderId="2" xfId="10" applyNumberFormat="1" applyFont="1" applyFill="1" applyBorder="1" applyAlignment="1">
      <alignment horizontal="center" vertical="center" wrapText="1"/>
    </xf>
    <xf numFmtId="0" fontId="11" fillId="32" borderId="11" xfId="10" applyFont="1" applyFill="1" applyBorder="1" applyAlignment="1">
      <alignment horizontal="left" vertical="center" wrapText="1"/>
    </xf>
    <xf numFmtId="1" fontId="11" fillId="32" borderId="11" xfId="10" applyNumberFormat="1" applyFont="1" applyFill="1" applyBorder="1" applyAlignment="1">
      <alignment horizontal="center" vertical="center"/>
    </xf>
    <xf numFmtId="1" fontId="11" fillId="32" borderId="11" xfId="10" applyNumberFormat="1" applyFont="1" applyFill="1" applyBorder="1" applyAlignment="1">
      <alignment horizontal="center" vertical="center" wrapText="1"/>
    </xf>
    <xf numFmtId="169" fontId="6" fillId="32" borderId="11" xfId="10" applyNumberFormat="1" applyFont="1" applyFill="1" applyBorder="1" applyAlignment="1">
      <alignment horizontal="center" vertical="center"/>
    </xf>
    <xf numFmtId="2" fontId="11" fillId="32" borderId="11" xfId="8" applyNumberFormat="1" applyFont="1" applyFill="1" applyBorder="1" applyAlignment="1">
      <alignment horizontal="center" vertical="center"/>
    </xf>
    <xf numFmtId="49" fontId="11" fillId="32" borderId="2" xfId="10" applyNumberFormat="1" applyFont="1" applyFill="1" applyBorder="1" applyAlignment="1" applyProtection="1">
      <alignment vertical="center"/>
      <protection locked="0"/>
    </xf>
    <xf numFmtId="1" fontId="24" fillId="32" borderId="2" xfId="10" applyNumberFormat="1" applyFont="1" applyFill="1" applyBorder="1" applyAlignment="1">
      <alignment horizontal="center" vertical="center"/>
    </xf>
    <xf numFmtId="4" fontId="6" fillId="32" borderId="2" xfId="10" applyNumberFormat="1" applyFont="1" applyFill="1" applyBorder="1" applyAlignment="1">
      <alignment horizontal="center" vertical="center"/>
    </xf>
    <xf numFmtId="2" fontId="11" fillId="32" borderId="2" xfId="10" applyNumberFormat="1" applyFont="1" applyFill="1" applyBorder="1" applyAlignment="1">
      <alignment horizontal="center" vertical="center"/>
    </xf>
    <xf numFmtId="0" fontId="6" fillId="29" borderId="0" xfId="5" applyFont="1" applyFill="1"/>
    <xf numFmtId="0" fontId="70" fillId="3" borderId="0" xfId="0" applyFont="1" applyFill="1"/>
    <xf numFmtId="0" fontId="70" fillId="0" borderId="0" xfId="0" applyFont="1"/>
    <xf numFmtId="0" fontId="75" fillId="3" borderId="0" xfId="0" applyFont="1" applyFill="1" applyBorder="1" applyAlignment="1">
      <alignment horizontal="center" vertical="center" wrapText="1"/>
    </xf>
    <xf numFmtId="0" fontId="76" fillId="3" borderId="0" xfId="0" applyFont="1" applyFill="1" applyBorder="1" applyAlignment="1">
      <alignment horizontal="center" vertical="center"/>
    </xf>
    <xf numFmtId="0" fontId="75" fillId="3" borderId="0" xfId="0" applyFont="1" applyFill="1" applyAlignment="1">
      <alignment horizontal="center" vertical="center" wrapText="1"/>
    </xf>
    <xf numFmtId="0" fontId="76" fillId="64" borderId="1" xfId="0" applyFont="1" applyFill="1" applyBorder="1" applyAlignment="1">
      <alignment horizontal="center" vertical="center" wrapText="1"/>
    </xf>
    <xf numFmtId="4" fontId="76" fillId="3" borderId="0" xfId="0" applyNumberFormat="1" applyFont="1" applyFill="1" applyAlignment="1">
      <alignment horizontal="center" vertical="center"/>
    </xf>
    <xf numFmtId="0" fontId="76" fillId="2" borderId="0" xfId="0" applyFont="1" applyFill="1" applyAlignment="1">
      <alignment horizontal="center" vertical="center"/>
    </xf>
    <xf numFmtId="0" fontId="77" fillId="3" borderId="0" xfId="2610" applyFont="1" applyFill="1" applyBorder="1" applyAlignment="1">
      <alignment horizontal="center" vertical="center"/>
    </xf>
    <xf numFmtId="0" fontId="76" fillId="3" borderId="0" xfId="0" applyFont="1" applyFill="1" applyAlignment="1">
      <alignment horizontal="center" vertical="center"/>
    </xf>
    <xf numFmtId="0" fontId="75" fillId="3" borderId="0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4" fontId="75" fillId="64" borderId="1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2" fontId="76" fillId="3" borderId="0" xfId="0" applyNumberFormat="1" applyFont="1" applyFill="1" applyAlignment="1">
      <alignment horizontal="center" vertical="center"/>
    </xf>
    <xf numFmtId="0" fontId="76" fillId="3" borderId="0" xfId="0" applyFont="1" applyFill="1" applyBorder="1" applyAlignment="1">
      <alignment horizontal="center" vertical="center" wrapText="1"/>
    </xf>
    <xf numFmtId="0" fontId="75" fillId="3" borderId="0" xfId="0" applyFont="1" applyFill="1" applyAlignment="1">
      <alignment horizontal="left" vertical="center"/>
    </xf>
    <xf numFmtId="0" fontId="75" fillId="2" borderId="0" xfId="0" applyFont="1" applyFill="1" applyAlignment="1">
      <alignment horizontal="center" vertical="center"/>
    </xf>
    <xf numFmtId="4" fontId="75" fillId="2" borderId="0" xfId="0" applyNumberFormat="1" applyFont="1" applyFill="1" applyAlignment="1">
      <alignment horizontal="center" vertical="center"/>
    </xf>
    <xf numFmtId="4" fontId="75" fillId="3" borderId="0" xfId="0" applyNumberFormat="1" applyFont="1" applyFill="1" applyAlignment="1">
      <alignment horizontal="center" vertical="center"/>
    </xf>
    <xf numFmtId="0" fontId="76" fillId="3" borderId="0" xfId="0" applyFont="1" applyFill="1" applyAlignment="1">
      <alignment horizontal="left" vertical="center"/>
    </xf>
    <xf numFmtId="4" fontId="76" fillId="2" borderId="0" xfId="0" applyNumberFormat="1" applyFont="1" applyFill="1" applyAlignment="1">
      <alignment horizontal="center" vertical="center"/>
    </xf>
    <xf numFmtId="4" fontId="76" fillId="3" borderId="0" xfId="0" applyNumberFormat="1" applyFont="1" applyFill="1" applyAlignment="1">
      <alignment horizontal="center" vertical="center" wrapText="1"/>
    </xf>
    <xf numFmtId="4" fontId="75" fillId="2" borderId="0" xfId="0" applyNumberFormat="1" applyFont="1" applyFill="1" applyAlignment="1">
      <alignment horizontal="right" vertical="center" indent="1"/>
    </xf>
    <xf numFmtId="0" fontId="76" fillId="2" borderId="0" xfId="0" applyFont="1" applyFill="1" applyAlignment="1">
      <alignment horizontal="center" vertical="center" wrapText="1"/>
    </xf>
    <xf numFmtId="4" fontId="76" fillId="2" borderId="0" xfId="0" applyNumberFormat="1" applyFont="1" applyFill="1" applyAlignment="1">
      <alignment horizontal="right" vertical="center" indent="1"/>
    </xf>
    <xf numFmtId="4" fontId="76" fillId="3" borderId="0" xfId="0" applyNumberFormat="1" applyFont="1" applyFill="1" applyAlignment="1">
      <alignment horizontal="right" vertical="center" indent="1"/>
    </xf>
    <xf numFmtId="4" fontId="79" fillId="2" borderId="0" xfId="0" applyNumberFormat="1" applyFont="1" applyFill="1" applyAlignment="1">
      <alignment horizontal="right" vertical="center" indent="1"/>
    </xf>
    <xf numFmtId="0" fontId="80" fillId="3" borderId="0" xfId="0" applyFont="1" applyFill="1" applyAlignment="1">
      <alignment horizontal="center" vertical="center"/>
    </xf>
    <xf numFmtId="4" fontId="75" fillId="29" borderId="1" xfId="0" applyNumberFormat="1" applyFont="1" applyFill="1" applyBorder="1" applyAlignment="1">
      <alignment horizontal="center" vertical="center" wrapText="1"/>
    </xf>
    <xf numFmtId="0" fontId="77" fillId="3" borderId="0" xfId="2610" applyFont="1" applyFill="1" applyBorder="1" applyAlignment="1">
      <alignment horizontal="left" vertical="center"/>
    </xf>
    <xf numFmtId="14" fontId="72" fillId="3" borderId="0" xfId="2" applyNumberFormat="1" applyFont="1" applyFill="1" applyBorder="1" applyAlignment="1">
      <alignment horizontal="center" vertical="top"/>
    </xf>
    <xf numFmtId="0" fontId="76" fillId="31" borderId="50" xfId="0" applyFont="1" applyFill="1" applyBorder="1" applyAlignment="1">
      <alignment horizontal="center" vertical="center"/>
    </xf>
    <xf numFmtId="167" fontId="76" fillId="31" borderId="50" xfId="0" applyNumberFormat="1" applyFont="1" applyFill="1" applyBorder="1" applyAlignment="1">
      <alignment horizontal="center" vertical="center"/>
    </xf>
    <xf numFmtId="0" fontId="76" fillId="3" borderId="50" xfId="0" applyFont="1" applyFill="1" applyBorder="1" applyAlignment="1">
      <alignment horizontal="center" vertical="center"/>
    </xf>
    <xf numFmtId="167" fontId="76" fillId="3" borderId="50" xfId="0" applyNumberFormat="1" applyFont="1" applyFill="1" applyBorder="1" applyAlignment="1">
      <alignment horizontal="center" vertical="center"/>
    </xf>
    <xf numFmtId="0" fontId="76" fillId="31" borderId="52" xfId="0" applyFont="1" applyFill="1" applyBorder="1" applyAlignment="1">
      <alignment horizontal="center" vertical="center"/>
    </xf>
    <xf numFmtId="167" fontId="76" fillId="31" borderId="52" xfId="0" applyNumberFormat="1" applyFont="1" applyFill="1" applyBorder="1" applyAlignment="1">
      <alignment horizontal="center" vertical="center"/>
    </xf>
    <xf numFmtId="4" fontId="75" fillId="31" borderId="53" xfId="0" applyNumberFormat="1" applyFont="1" applyFill="1" applyBorder="1" applyAlignment="1">
      <alignment horizontal="center" vertical="center"/>
    </xf>
    <xf numFmtId="4" fontId="75" fillId="0" borderId="55" xfId="0" applyNumberFormat="1" applyFont="1" applyFill="1" applyBorder="1" applyAlignment="1">
      <alignment horizontal="center" vertical="center"/>
    </xf>
    <xf numFmtId="4" fontId="75" fillId="31" borderId="55" xfId="0" applyNumberFormat="1" applyFont="1" applyFill="1" applyBorder="1" applyAlignment="1">
      <alignment horizontal="center" vertical="center"/>
    </xf>
    <xf numFmtId="4" fontId="75" fillId="3" borderId="55" xfId="0" applyNumberFormat="1" applyFont="1" applyFill="1" applyBorder="1" applyAlignment="1">
      <alignment horizontal="center" vertical="center"/>
    </xf>
    <xf numFmtId="0" fontId="76" fillId="3" borderId="57" xfId="0" applyFont="1" applyFill="1" applyBorder="1" applyAlignment="1">
      <alignment horizontal="center" vertical="center"/>
    </xf>
    <xf numFmtId="167" fontId="76" fillId="3" borderId="57" xfId="0" applyNumberFormat="1" applyFont="1" applyFill="1" applyBorder="1" applyAlignment="1">
      <alignment horizontal="center" vertical="center"/>
    </xf>
    <xf numFmtId="4" fontId="75" fillId="3" borderId="58" xfId="0" applyNumberFormat="1" applyFont="1" applyFill="1" applyBorder="1" applyAlignment="1">
      <alignment horizontal="center" vertical="center"/>
    </xf>
    <xf numFmtId="0" fontId="76" fillId="3" borderId="60" xfId="0" applyFont="1" applyFill="1" applyBorder="1" applyAlignment="1">
      <alignment horizontal="center" vertical="center"/>
    </xf>
    <xf numFmtId="167" fontId="76" fillId="3" borderId="60" xfId="0" applyNumberFormat="1" applyFont="1" applyFill="1" applyBorder="1" applyAlignment="1">
      <alignment horizontal="center" vertical="center"/>
    </xf>
    <xf numFmtId="4" fontId="75" fillId="0" borderId="61" xfId="0" applyNumberFormat="1" applyFont="1" applyFill="1" applyBorder="1" applyAlignment="1">
      <alignment horizontal="center" vertical="center"/>
    </xf>
    <xf numFmtId="0" fontId="76" fillId="3" borderId="63" xfId="0" applyFont="1" applyFill="1" applyBorder="1" applyAlignment="1">
      <alignment horizontal="center" vertical="center"/>
    </xf>
    <xf numFmtId="167" fontId="76" fillId="3" borderId="63" xfId="0" applyNumberFormat="1" applyFont="1" applyFill="1" applyBorder="1" applyAlignment="1">
      <alignment horizontal="center" vertical="center"/>
    </xf>
    <xf numFmtId="4" fontId="75" fillId="3" borderId="64" xfId="0" applyNumberFormat="1" applyFont="1" applyFill="1" applyBorder="1" applyAlignment="1">
      <alignment horizontal="center" vertical="center"/>
    </xf>
    <xf numFmtId="0" fontId="76" fillId="31" borderId="57" xfId="0" applyFont="1" applyFill="1" applyBorder="1" applyAlignment="1">
      <alignment horizontal="center" vertical="center"/>
    </xf>
    <xf numFmtId="167" fontId="76" fillId="31" borderId="57" xfId="0" applyNumberFormat="1" applyFont="1" applyFill="1" applyBorder="1" applyAlignment="1">
      <alignment horizontal="center" vertical="center"/>
    </xf>
    <xf numFmtId="4" fontId="75" fillId="31" borderId="58" xfId="0" applyNumberFormat="1" applyFont="1" applyFill="1" applyBorder="1" applyAlignment="1">
      <alignment horizontal="center" vertical="center"/>
    </xf>
    <xf numFmtId="0" fontId="76" fillId="31" borderId="65" xfId="0" applyFont="1" applyFill="1" applyBorder="1" applyAlignment="1">
      <alignment horizontal="center" vertical="center"/>
    </xf>
    <xf numFmtId="0" fontId="76" fillId="3" borderId="66" xfId="0" applyFont="1" applyFill="1" applyBorder="1" applyAlignment="1">
      <alignment horizontal="center" vertical="center"/>
    </xf>
    <xf numFmtId="0" fontId="76" fillId="31" borderId="66" xfId="0" applyFont="1" applyFill="1" applyBorder="1" applyAlignment="1">
      <alignment horizontal="center" vertical="center"/>
    </xf>
    <xf numFmtId="0" fontId="76" fillId="3" borderId="67" xfId="0" applyFont="1" applyFill="1" applyBorder="1" applyAlignment="1">
      <alignment horizontal="center" vertical="center"/>
    </xf>
    <xf numFmtId="0" fontId="76" fillId="31" borderId="68" xfId="0" applyFont="1" applyFill="1" applyBorder="1" applyAlignment="1">
      <alignment horizontal="center" vertical="center"/>
    </xf>
    <xf numFmtId="0" fontId="76" fillId="3" borderId="69" xfId="0" applyFont="1" applyFill="1" applyBorder="1" applyAlignment="1">
      <alignment horizontal="center" vertical="center"/>
    </xf>
    <xf numFmtId="0" fontId="76" fillId="3" borderId="68" xfId="0" applyFont="1" applyFill="1" applyBorder="1" applyAlignment="1">
      <alignment horizontal="center" vertical="center"/>
    </xf>
    <xf numFmtId="0" fontId="76" fillId="31" borderId="70" xfId="0" applyFont="1" applyFill="1" applyBorder="1" applyAlignment="1">
      <alignment horizontal="center" vertical="center" wrapText="1"/>
    </xf>
    <xf numFmtId="0" fontId="76" fillId="3" borderId="71" xfId="0" applyFont="1" applyFill="1" applyBorder="1" applyAlignment="1">
      <alignment horizontal="center" vertical="center" wrapText="1"/>
    </xf>
    <xf numFmtId="0" fontId="76" fillId="31" borderId="71" xfId="0" applyFont="1" applyFill="1" applyBorder="1" applyAlignment="1">
      <alignment horizontal="center" vertical="center" wrapText="1"/>
    </xf>
    <xf numFmtId="0" fontId="76" fillId="3" borderId="72" xfId="0" applyFont="1" applyFill="1" applyBorder="1" applyAlignment="1">
      <alignment horizontal="center" vertical="center" wrapText="1"/>
    </xf>
    <xf numFmtId="0" fontId="76" fillId="31" borderId="73" xfId="0" applyFont="1" applyFill="1" applyBorder="1" applyAlignment="1">
      <alignment horizontal="center" vertical="center" wrapText="1"/>
    </xf>
    <xf numFmtId="0" fontId="76" fillId="3" borderId="74" xfId="0" applyFont="1" applyFill="1" applyBorder="1" applyAlignment="1">
      <alignment horizontal="center" vertical="center" wrapText="1"/>
    </xf>
    <xf numFmtId="0" fontId="76" fillId="3" borderId="73" xfId="0" applyFont="1" applyFill="1" applyBorder="1" applyAlignment="1">
      <alignment horizontal="center" vertical="center" wrapText="1"/>
    </xf>
    <xf numFmtId="0" fontId="76" fillId="31" borderId="75" xfId="0" quotePrefix="1" applyFont="1" applyFill="1" applyBorder="1" applyAlignment="1">
      <alignment horizontal="center" vertical="center"/>
    </xf>
    <xf numFmtId="0" fontId="76" fillId="3" borderId="76" xfId="0" quotePrefix="1" applyFont="1" applyFill="1" applyBorder="1" applyAlignment="1">
      <alignment horizontal="center" vertical="center"/>
    </xf>
    <xf numFmtId="0" fontId="76" fillId="31" borderId="76" xfId="0" quotePrefix="1" applyFont="1" applyFill="1" applyBorder="1" applyAlignment="1">
      <alignment horizontal="center" vertical="center"/>
    </xf>
    <xf numFmtId="0" fontId="76" fillId="3" borderId="77" xfId="0" quotePrefix="1" applyFont="1" applyFill="1" applyBorder="1" applyAlignment="1">
      <alignment horizontal="center" vertical="center"/>
    </xf>
    <xf numFmtId="0" fontId="76" fillId="31" borderId="78" xfId="0" quotePrefix="1" applyFont="1" applyFill="1" applyBorder="1" applyAlignment="1">
      <alignment horizontal="center" vertical="center"/>
    </xf>
    <xf numFmtId="0" fontId="76" fillId="3" borderId="79" xfId="0" quotePrefix="1" applyFont="1" applyFill="1" applyBorder="1" applyAlignment="1">
      <alignment horizontal="center" vertical="center"/>
    </xf>
    <xf numFmtId="0" fontId="76" fillId="3" borderId="78" xfId="0" quotePrefix="1" applyFont="1" applyFill="1" applyBorder="1" applyAlignment="1">
      <alignment horizontal="center" vertical="center"/>
    </xf>
    <xf numFmtId="0" fontId="76" fillId="31" borderId="51" xfId="0" applyFont="1" applyFill="1" applyBorder="1" applyAlignment="1">
      <alignment horizontal="center" vertical="center"/>
    </xf>
    <xf numFmtId="167" fontId="76" fillId="31" borderId="53" xfId="0" applyNumberFormat="1" applyFont="1" applyFill="1" applyBorder="1" applyAlignment="1">
      <alignment horizontal="center" vertical="center"/>
    </xf>
    <xf numFmtId="0" fontId="76" fillId="3" borderId="54" xfId="0" applyFont="1" applyFill="1" applyBorder="1" applyAlignment="1">
      <alignment horizontal="center" vertical="center"/>
    </xf>
    <xf numFmtId="167" fontId="76" fillId="3" borderId="55" xfId="0" applyNumberFormat="1" applyFont="1" applyFill="1" applyBorder="1" applyAlignment="1">
      <alignment horizontal="center" vertical="center"/>
    </xf>
    <xf numFmtId="0" fontId="76" fillId="31" borderId="54" xfId="0" applyFont="1" applyFill="1" applyBorder="1" applyAlignment="1">
      <alignment horizontal="center" vertical="center"/>
    </xf>
    <xf numFmtId="167" fontId="76" fillId="31" borderId="55" xfId="0" applyNumberFormat="1" applyFont="1" applyFill="1" applyBorder="1" applyAlignment="1">
      <alignment horizontal="center" vertical="center"/>
    </xf>
    <xf numFmtId="0" fontId="76" fillId="3" borderId="59" xfId="0" applyFont="1" applyFill="1" applyBorder="1" applyAlignment="1">
      <alignment horizontal="center" vertical="center"/>
    </xf>
    <xf numFmtId="167" fontId="76" fillId="3" borderId="61" xfId="0" applyNumberFormat="1" applyFont="1" applyFill="1" applyBorder="1" applyAlignment="1">
      <alignment horizontal="center" vertical="center"/>
    </xf>
    <xf numFmtId="0" fontId="76" fillId="31" borderId="56" xfId="0" applyFont="1" applyFill="1" applyBorder="1" applyAlignment="1">
      <alignment horizontal="center" vertical="center"/>
    </xf>
    <xf numFmtId="167" fontId="76" fillId="31" borderId="58" xfId="0" applyNumberFormat="1" applyFont="1" applyFill="1" applyBorder="1" applyAlignment="1">
      <alignment horizontal="center" vertical="center"/>
    </xf>
    <xf numFmtId="0" fontId="76" fillId="3" borderId="62" xfId="0" applyFont="1" applyFill="1" applyBorder="1" applyAlignment="1">
      <alignment horizontal="center" vertical="center"/>
    </xf>
    <xf numFmtId="167" fontId="76" fillId="3" borderId="64" xfId="0" applyNumberFormat="1" applyFont="1" applyFill="1" applyBorder="1" applyAlignment="1">
      <alignment horizontal="center" vertical="center"/>
    </xf>
    <xf numFmtId="0" fontId="76" fillId="3" borderId="56" xfId="0" applyFont="1" applyFill="1" applyBorder="1" applyAlignment="1">
      <alignment horizontal="center" vertical="center"/>
    </xf>
    <xf numFmtId="167" fontId="76" fillId="3" borderId="58" xfId="0" applyNumberFormat="1" applyFont="1" applyFill="1" applyBorder="1" applyAlignment="1">
      <alignment horizontal="center" vertical="center"/>
    </xf>
    <xf numFmtId="4" fontId="75" fillId="3" borderId="80" xfId="0" applyNumberFormat="1" applyFont="1" applyFill="1" applyBorder="1" applyAlignment="1">
      <alignment horizontal="center" vertical="center"/>
    </xf>
    <xf numFmtId="4" fontId="75" fillId="3" borderId="81" xfId="0" applyNumberFormat="1" applyFont="1" applyFill="1" applyBorder="1" applyAlignment="1">
      <alignment horizontal="center" vertical="center"/>
    </xf>
    <xf numFmtId="4" fontId="75" fillId="3" borderId="82" xfId="0" applyNumberFormat="1" applyFont="1" applyFill="1" applyBorder="1" applyAlignment="1">
      <alignment horizontal="center" vertical="center"/>
    </xf>
    <xf numFmtId="4" fontId="75" fillId="3" borderId="83" xfId="0" applyNumberFormat="1" applyFont="1" applyFill="1" applyBorder="1" applyAlignment="1">
      <alignment horizontal="center" vertical="center"/>
    </xf>
    <xf numFmtId="4" fontId="75" fillId="3" borderId="84" xfId="0" applyNumberFormat="1" applyFont="1" applyFill="1" applyBorder="1" applyAlignment="1">
      <alignment horizontal="center" vertical="center"/>
    </xf>
    <xf numFmtId="4" fontId="75" fillId="3" borderId="61" xfId="0" applyNumberFormat="1" applyFont="1" applyFill="1" applyBorder="1" applyAlignment="1">
      <alignment horizontal="center" vertical="center"/>
    </xf>
    <xf numFmtId="0" fontId="76" fillId="3" borderId="1" xfId="0" applyFont="1" applyFill="1" applyBorder="1" applyAlignment="1">
      <alignment horizontal="center" vertical="center" wrapText="1"/>
    </xf>
    <xf numFmtId="167" fontId="76" fillId="3" borderId="85" xfId="0" applyNumberFormat="1" applyFont="1" applyFill="1" applyBorder="1" applyAlignment="1">
      <alignment horizontal="center" vertical="center"/>
    </xf>
    <xf numFmtId="4" fontId="75" fillId="3" borderId="26" xfId="0" applyNumberFormat="1" applyFont="1" applyFill="1" applyBorder="1" applyAlignment="1">
      <alignment horizontal="center" vertical="center"/>
    </xf>
    <xf numFmtId="4" fontId="75" fillId="3" borderId="85" xfId="0" applyNumberFormat="1" applyFont="1" applyFill="1" applyBorder="1" applyAlignment="1">
      <alignment horizontal="center" vertical="center"/>
    </xf>
    <xf numFmtId="0" fontId="76" fillId="3" borderId="5" xfId="0" applyFont="1" applyFill="1" applyBorder="1" applyAlignment="1">
      <alignment horizontal="center" vertical="center" wrapText="1"/>
    </xf>
    <xf numFmtId="0" fontId="75" fillId="3" borderId="0" xfId="0" applyFont="1" applyFill="1" applyBorder="1" applyAlignment="1">
      <alignment horizontal="center" vertical="center" wrapText="1"/>
    </xf>
    <xf numFmtId="4" fontId="75" fillId="31" borderId="80" xfId="0" applyNumberFormat="1" applyFont="1" applyFill="1" applyBorder="1" applyAlignment="1">
      <alignment horizontal="center" vertical="center"/>
    </xf>
    <xf numFmtId="4" fontId="75" fillId="31" borderId="81" xfId="0" applyNumberFormat="1" applyFont="1" applyFill="1" applyBorder="1" applyAlignment="1">
      <alignment horizontal="center" vertical="center"/>
    </xf>
    <xf numFmtId="4" fontId="75" fillId="31" borderId="83" xfId="0" applyNumberFormat="1" applyFont="1" applyFill="1" applyBorder="1" applyAlignment="1">
      <alignment horizontal="center" vertical="center"/>
    </xf>
    <xf numFmtId="4" fontId="75" fillId="30" borderId="80" xfId="0" applyNumberFormat="1" applyFont="1" applyFill="1" applyBorder="1" applyAlignment="1">
      <alignment horizontal="center" vertical="center"/>
    </xf>
    <xf numFmtId="4" fontId="75" fillId="30" borderId="53" xfId="0" applyNumberFormat="1" applyFont="1" applyFill="1" applyBorder="1" applyAlignment="1">
      <alignment horizontal="center" vertical="center"/>
    </xf>
    <xf numFmtId="4" fontId="75" fillId="30" borderId="81" xfId="0" applyNumberFormat="1" applyFont="1" applyFill="1" applyBorder="1" applyAlignment="1">
      <alignment horizontal="center" vertical="center"/>
    </xf>
    <xf numFmtId="4" fontId="75" fillId="30" borderId="55" xfId="0" applyNumberFormat="1" applyFont="1" applyFill="1" applyBorder="1" applyAlignment="1">
      <alignment horizontal="center" vertical="center"/>
    </xf>
    <xf numFmtId="4" fontId="75" fillId="30" borderId="83" xfId="0" applyNumberFormat="1" applyFont="1" applyFill="1" applyBorder="1" applyAlignment="1">
      <alignment horizontal="center" vertical="center"/>
    </xf>
    <xf numFmtId="4" fontId="75" fillId="30" borderId="58" xfId="0" applyNumberFormat="1" applyFont="1" applyFill="1" applyBorder="1" applyAlignment="1">
      <alignment horizontal="center" vertical="center"/>
    </xf>
    <xf numFmtId="0" fontId="76" fillId="31" borderId="1" xfId="0" applyFont="1" applyFill="1" applyBorder="1" applyAlignment="1">
      <alignment horizontal="center" vertical="center" wrapText="1"/>
    </xf>
    <xf numFmtId="0" fontId="76" fillId="31" borderId="86" xfId="0" applyFont="1" applyFill="1" applyBorder="1" applyAlignment="1">
      <alignment horizontal="center" vertical="center"/>
    </xf>
    <xf numFmtId="0" fontId="76" fillId="31" borderId="87" xfId="0" applyFont="1" applyFill="1" applyBorder="1" applyAlignment="1">
      <alignment horizontal="center" vertical="center"/>
    </xf>
    <xf numFmtId="0" fontId="76" fillId="31" borderId="88" xfId="0" quotePrefix="1" applyFont="1" applyFill="1" applyBorder="1" applyAlignment="1">
      <alignment horizontal="center" vertical="center"/>
    </xf>
    <xf numFmtId="0" fontId="76" fillId="31" borderId="89" xfId="0" applyFont="1" applyFill="1" applyBorder="1" applyAlignment="1">
      <alignment horizontal="center" vertical="center"/>
    </xf>
    <xf numFmtId="167" fontId="76" fillId="31" borderId="87" xfId="0" applyNumberFormat="1" applyFont="1" applyFill="1" applyBorder="1" applyAlignment="1">
      <alignment horizontal="center" vertical="center"/>
    </xf>
    <xf numFmtId="167" fontId="76" fillId="31" borderId="85" xfId="0" applyNumberFormat="1" applyFont="1" applyFill="1" applyBorder="1" applyAlignment="1">
      <alignment horizontal="center" vertical="center"/>
    </xf>
    <xf numFmtId="4" fontId="75" fillId="31" borderId="26" xfId="0" applyNumberFormat="1" applyFont="1" applyFill="1" applyBorder="1" applyAlignment="1">
      <alignment horizontal="center" vertical="center"/>
    </xf>
    <xf numFmtId="4" fontId="75" fillId="31" borderId="85" xfId="0" applyNumberFormat="1" applyFont="1" applyFill="1" applyBorder="1" applyAlignment="1">
      <alignment horizontal="center" vertical="center"/>
    </xf>
    <xf numFmtId="0" fontId="76" fillId="3" borderId="70" xfId="0" applyFont="1" applyFill="1" applyBorder="1" applyAlignment="1">
      <alignment horizontal="center" vertical="center" wrapText="1"/>
    </xf>
    <xf numFmtId="0" fontId="76" fillId="3" borderId="65" xfId="0" applyFont="1" applyFill="1" applyBorder="1" applyAlignment="1">
      <alignment horizontal="center" vertical="center"/>
    </xf>
    <xf numFmtId="0" fontId="76" fillId="3" borderId="52" xfId="0" applyFont="1" applyFill="1" applyBorder="1" applyAlignment="1">
      <alignment horizontal="center" vertical="center"/>
    </xf>
    <xf numFmtId="0" fontId="76" fillId="3" borderId="75" xfId="0" quotePrefix="1" applyFont="1" applyFill="1" applyBorder="1" applyAlignment="1">
      <alignment horizontal="center" vertical="center"/>
    </xf>
    <xf numFmtId="0" fontId="76" fillId="3" borderId="51" xfId="0" applyFont="1" applyFill="1" applyBorder="1" applyAlignment="1">
      <alignment horizontal="center" vertical="center"/>
    </xf>
    <xf numFmtId="167" fontId="76" fillId="3" borderId="52" xfId="0" applyNumberFormat="1" applyFont="1" applyFill="1" applyBorder="1" applyAlignment="1">
      <alignment horizontal="center" vertical="center"/>
    </xf>
    <xf numFmtId="167" fontId="76" fillId="3" borderId="53" xfId="0" applyNumberFormat="1" applyFont="1" applyFill="1" applyBorder="1" applyAlignment="1">
      <alignment horizontal="center" vertical="center"/>
    </xf>
    <xf numFmtId="4" fontId="75" fillId="3" borderId="53" xfId="0" applyNumberFormat="1" applyFont="1" applyFill="1" applyBorder="1" applyAlignment="1">
      <alignment horizontal="center" vertical="center"/>
    </xf>
    <xf numFmtId="0" fontId="76" fillId="30" borderId="71" xfId="0" applyFont="1" applyFill="1" applyBorder="1" applyAlignment="1">
      <alignment horizontal="center" vertical="center" wrapText="1"/>
    </xf>
    <xf numFmtId="0" fontId="76" fillId="30" borderId="66" xfId="0" applyFont="1" applyFill="1" applyBorder="1" applyAlignment="1">
      <alignment horizontal="center" vertical="center"/>
    </xf>
    <xf numFmtId="0" fontId="76" fillId="30" borderId="50" xfId="0" applyFont="1" applyFill="1" applyBorder="1" applyAlignment="1">
      <alignment horizontal="center" vertical="center"/>
    </xf>
    <xf numFmtId="0" fontId="76" fillId="30" borderId="76" xfId="0" quotePrefix="1" applyFont="1" applyFill="1" applyBorder="1" applyAlignment="1">
      <alignment horizontal="center" vertical="center"/>
    </xf>
    <xf numFmtId="0" fontId="76" fillId="30" borderId="54" xfId="0" applyFont="1" applyFill="1" applyBorder="1" applyAlignment="1">
      <alignment horizontal="center" vertical="center"/>
    </xf>
    <xf numFmtId="167" fontId="76" fillId="30" borderId="50" xfId="0" applyNumberFormat="1" applyFont="1" applyFill="1" applyBorder="1" applyAlignment="1">
      <alignment horizontal="center" vertical="center"/>
    </xf>
    <xf numFmtId="167" fontId="76" fillId="30" borderId="55" xfId="0" applyNumberFormat="1" applyFont="1" applyFill="1" applyBorder="1" applyAlignment="1">
      <alignment horizontal="center" vertical="center"/>
    </xf>
    <xf numFmtId="0" fontId="76" fillId="30" borderId="70" xfId="0" applyFont="1" applyFill="1" applyBorder="1" applyAlignment="1">
      <alignment horizontal="center" vertical="center" wrapText="1"/>
    </xf>
    <xf numFmtId="0" fontId="76" fillId="30" borderId="65" xfId="0" applyFont="1" applyFill="1" applyBorder="1" applyAlignment="1">
      <alignment horizontal="center" vertical="center"/>
    </xf>
    <xf numFmtId="0" fontId="76" fillId="30" borderId="52" xfId="0" applyFont="1" applyFill="1" applyBorder="1" applyAlignment="1">
      <alignment horizontal="center" vertical="center"/>
    </xf>
    <xf numFmtId="0" fontId="76" fillId="30" borderId="75" xfId="0" quotePrefix="1" applyFont="1" applyFill="1" applyBorder="1" applyAlignment="1">
      <alignment horizontal="center" vertical="center"/>
    </xf>
    <xf numFmtId="0" fontId="76" fillId="30" borderId="51" xfId="0" applyFont="1" applyFill="1" applyBorder="1" applyAlignment="1">
      <alignment horizontal="center" vertical="center"/>
    </xf>
    <xf numFmtId="167" fontId="76" fillId="30" borderId="52" xfId="0" applyNumberFormat="1" applyFont="1" applyFill="1" applyBorder="1" applyAlignment="1">
      <alignment horizontal="center" vertical="center"/>
    </xf>
    <xf numFmtId="167" fontId="76" fillId="30" borderId="53" xfId="0" applyNumberFormat="1" applyFont="1" applyFill="1" applyBorder="1" applyAlignment="1">
      <alignment horizontal="center" vertical="center"/>
    </xf>
    <xf numFmtId="0" fontId="75" fillId="30" borderId="21" xfId="0" applyFont="1" applyFill="1" applyBorder="1" applyAlignment="1">
      <alignment horizontal="center" vertical="center" wrapText="1"/>
    </xf>
    <xf numFmtId="0" fontId="75" fillId="30" borderId="1" xfId="0" applyFont="1" applyFill="1" applyBorder="1" applyAlignment="1">
      <alignment horizontal="center" vertical="center" wrapText="1"/>
    </xf>
    <xf numFmtId="0" fontId="76" fillId="2" borderId="0" xfId="0" applyFont="1" applyFill="1" applyAlignment="1">
      <alignment horizontal="left" vertical="center"/>
    </xf>
    <xf numFmtId="14" fontId="82" fillId="3" borderId="0" xfId="2" applyNumberFormat="1" applyFont="1" applyFill="1" applyBorder="1" applyAlignment="1">
      <alignment horizontal="center" vertical="top"/>
    </xf>
    <xf numFmtId="4" fontId="76" fillId="31" borderId="51" xfId="0" applyNumberFormat="1" applyFont="1" applyFill="1" applyBorder="1" applyAlignment="1">
      <alignment horizontal="center" vertical="center"/>
    </xf>
    <xf numFmtId="4" fontId="76" fillId="3" borderId="54" xfId="0" applyNumberFormat="1" applyFont="1" applyFill="1" applyBorder="1" applyAlignment="1">
      <alignment horizontal="center" vertical="center"/>
    </xf>
    <xf numFmtId="4" fontId="76" fillId="31" borderId="54" xfId="0" applyNumberFormat="1" applyFont="1" applyFill="1" applyBorder="1" applyAlignment="1">
      <alignment horizontal="center" vertical="center"/>
    </xf>
    <xf numFmtId="4" fontId="76" fillId="3" borderId="59" xfId="0" applyNumberFormat="1" applyFont="1" applyFill="1" applyBorder="1" applyAlignment="1">
      <alignment horizontal="center" vertical="center"/>
    </xf>
    <xf numFmtId="4" fontId="76" fillId="31" borderId="56" xfId="0" applyNumberFormat="1" applyFont="1" applyFill="1" applyBorder="1" applyAlignment="1">
      <alignment horizontal="center" vertical="center"/>
    </xf>
    <xf numFmtId="4" fontId="76" fillId="3" borderId="62" xfId="0" applyNumberFormat="1" applyFont="1" applyFill="1" applyBorder="1" applyAlignment="1">
      <alignment horizontal="center" vertical="center"/>
    </xf>
    <xf numFmtId="4" fontId="76" fillId="3" borderId="56" xfId="0" applyNumberFormat="1" applyFont="1" applyFill="1" applyBorder="1" applyAlignment="1">
      <alignment horizontal="center" vertical="center"/>
    </xf>
    <xf numFmtId="4" fontId="76" fillId="31" borderId="89" xfId="0" applyNumberFormat="1" applyFont="1" applyFill="1" applyBorder="1" applyAlignment="1">
      <alignment horizontal="center" vertical="center"/>
    </xf>
    <xf numFmtId="4" fontId="76" fillId="3" borderId="51" xfId="0" applyNumberFormat="1" applyFont="1" applyFill="1" applyBorder="1" applyAlignment="1">
      <alignment horizontal="center" vertical="center"/>
    </xf>
    <xf numFmtId="4" fontId="76" fillId="30" borderId="54" xfId="0" applyNumberFormat="1" applyFont="1" applyFill="1" applyBorder="1" applyAlignment="1">
      <alignment horizontal="center" vertical="center"/>
    </xf>
    <xf numFmtId="4" fontId="76" fillId="30" borderId="51" xfId="0" applyNumberFormat="1" applyFont="1" applyFill="1" applyBorder="1" applyAlignment="1">
      <alignment horizontal="center" vertical="center"/>
    </xf>
    <xf numFmtId="4" fontId="76" fillId="31" borderId="65" xfId="0" applyNumberFormat="1" applyFont="1" applyFill="1" applyBorder="1" applyAlignment="1">
      <alignment horizontal="center" vertical="center"/>
    </xf>
    <xf numFmtId="4" fontId="76" fillId="3" borderId="66" xfId="0" applyNumberFormat="1" applyFont="1" applyFill="1" applyBorder="1" applyAlignment="1">
      <alignment horizontal="center" vertical="center"/>
    </xf>
    <xf numFmtId="4" fontId="76" fillId="31" borderId="66" xfId="0" applyNumberFormat="1" applyFont="1" applyFill="1" applyBorder="1" applyAlignment="1">
      <alignment horizontal="center" vertical="center"/>
    </xf>
    <xf numFmtId="4" fontId="76" fillId="3" borderId="67" xfId="0" applyNumberFormat="1" applyFont="1" applyFill="1" applyBorder="1" applyAlignment="1">
      <alignment horizontal="center" vertical="center"/>
    </xf>
    <xf numFmtId="4" fontId="76" fillId="31" borderId="68" xfId="0" applyNumberFormat="1" applyFont="1" applyFill="1" applyBorder="1" applyAlignment="1">
      <alignment horizontal="center" vertical="center"/>
    </xf>
    <xf numFmtId="4" fontId="76" fillId="3" borderId="69" xfId="0" applyNumberFormat="1" applyFont="1" applyFill="1" applyBorder="1" applyAlignment="1">
      <alignment horizontal="center" vertical="center"/>
    </xf>
    <xf numFmtId="4" fontId="76" fillId="3" borderId="68" xfId="0" applyNumberFormat="1" applyFont="1" applyFill="1" applyBorder="1" applyAlignment="1">
      <alignment horizontal="center" vertical="center"/>
    </xf>
    <xf numFmtId="4" fontId="76" fillId="31" borderId="86" xfId="0" applyNumberFormat="1" applyFont="1" applyFill="1" applyBorder="1" applyAlignment="1">
      <alignment horizontal="center" vertical="center"/>
    </xf>
    <xf numFmtId="4" fontId="76" fillId="3" borderId="65" xfId="0" applyNumberFormat="1" applyFont="1" applyFill="1" applyBorder="1" applyAlignment="1">
      <alignment horizontal="center" vertical="center"/>
    </xf>
    <xf numFmtId="4" fontId="76" fillId="30" borderId="66" xfId="0" applyNumberFormat="1" applyFont="1" applyFill="1" applyBorder="1" applyAlignment="1">
      <alignment horizontal="center" vertical="center"/>
    </xf>
    <xf numFmtId="4" fontId="76" fillId="30" borderId="65" xfId="0" applyNumberFormat="1" applyFont="1" applyFill="1" applyBorder="1" applyAlignment="1">
      <alignment horizontal="center" vertical="center"/>
    </xf>
    <xf numFmtId="4" fontId="75" fillId="0" borderId="64" xfId="0" applyNumberFormat="1" applyFont="1" applyFill="1" applyBorder="1" applyAlignment="1">
      <alignment horizontal="center" vertical="center"/>
    </xf>
    <xf numFmtId="4" fontId="75" fillId="0" borderId="53" xfId="0" applyNumberFormat="1" applyFont="1" applyFill="1" applyBorder="1" applyAlignment="1">
      <alignment horizontal="center" vertical="center"/>
    </xf>
    <xf numFmtId="4" fontId="75" fillId="0" borderId="58" xfId="0" applyNumberFormat="1" applyFont="1" applyFill="1" applyBorder="1" applyAlignment="1">
      <alignment horizontal="center" vertical="center"/>
    </xf>
    <xf numFmtId="167" fontId="76" fillId="3" borderId="92" xfId="0" applyNumberFormat="1" applyFont="1" applyFill="1" applyBorder="1" applyAlignment="1">
      <alignment horizontal="center" vertical="center"/>
    </xf>
    <xf numFmtId="4" fontId="75" fillId="3" borderId="0" xfId="0" applyNumberFormat="1" applyFont="1" applyFill="1" applyBorder="1" applyAlignment="1">
      <alignment horizontal="center" vertical="center"/>
    </xf>
    <xf numFmtId="4" fontId="76" fillId="3" borderId="91" xfId="0" applyNumberFormat="1" applyFont="1" applyFill="1" applyBorder="1" applyAlignment="1">
      <alignment horizontal="center" vertical="center"/>
    </xf>
    <xf numFmtId="4" fontId="75" fillId="3" borderId="92" xfId="0" applyNumberFormat="1" applyFont="1" applyFill="1" applyBorder="1" applyAlignment="1">
      <alignment horizontal="center" vertical="center"/>
    </xf>
    <xf numFmtId="4" fontId="76" fillId="3" borderId="90" xfId="0" applyNumberFormat="1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4" fontId="76" fillId="3" borderId="0" xfId="0" applyNumberFormat="1" applyFont="1" applyFill="1" applyBorder="1" applyAlignment="1">
      <alignment horizontal="center" vertical="center"/>
    </xf>
    <xf numFmtId="0" fontId="76" fillId="30" borderId="73" xfId="0" applyFont="1" applyFill="1" applyBorder="1" applyAlignment="1">
      <alignment horizontal="center" vertical="center" wrapText="1"/>
    </xf>
    <xf numFmtId="0" fontId="76" fillId="30" borderId="68" xfId="0" applyFont="1" applyFill="1" applyBorder="1" applyAlignment="1">
      <alignment horizontal="center" vertical="center"/>
    </xf>
    <xf numFmtId="0" fontId="76" fillId="30" borderId="57" xfId="0" applyFont="1" applyFill="1" applyBorder="1" applyAlignment="1">
      <alignment horizontal="center" vertical="center"/>
    </xf>
    <xf numFmtId="0" fontId="76" fillId="30" borderId="78" xfId="0" quotePrefix="1" applyFont="1" applyFill="1" applyBorder="1" applyAlignment="1">
      <alignment horizontal="center" vertical="center"/>
    </xf>
    <xf numFmtId="0" fontId="76" fillId="30" borderId="56" xfId="0" applyFont="1" applyFill="1" applyBorder="1" applyAlignment="1">
      <alignment horizontal="center" vertical="center"/>
    </xf>
    <xf numFmtId="167" fontId="76" fillId="30" borderId="57" xfId="0" applyNumberFormat="1" applyFont="1" applyFill="1" applyBorder="1" applyAlignment="1">
      <alignment horizontal="center" vertical="center"/>
    </xf>
    <xf numFmtId="167" fontId="76" fillId="30" borderId="58" xfId="0" applyNumberFormat="1" applyFont="1" applyFill="1" applyBorder="1" applyAlignment="1">
      <alignment horizontal="center" vertical="center"/>
    </xf>
    <xf numFmtId="4" fontId="76" fillId="30" borderId="56" xfId="0" applyNumberFormat="1" applyFont="1" applyFill="1" applyBorder="1" applyAlignment="1">
      <alignment horizontal="center" vertical="center"/>
    </xf>
    <xf numFmtId="4" fontId="76" fillId="30" borderId="68" xfId="0" applyNumberFormat="1" applyFont="1" applyFill="1" applyBorder="1" applyAlignment="1">
      <alignment horizontal="center" vertical="center"/>
    </xf>
    <xf numFmtId="0" fontId="76" fillId="30" borderId="72" xfId="0" applyFont="1" applyFill="1" applyBorder="1" applyAlignment="1">
      <alignment horizontal="center" vertical="center" wrapText="1"/>
    </xf>
    <xf numFmtId="0" fontId="76" fillId="30" borderId="67" xfId="0" applyFont="1" applyFill="1" applyBorder="1" applyAlignment="1">
      <alignment horizontal="center" vertical="center"/>
    </xf>
    <xf numFmtId="0" fontId="76" fillId="30" borderId="60" xfId="0" applyFont="1" applyFill="1" applyBorder="1" applyAlignment="1">
      <alignment horizontal="center" vertical="center"/>
    </xf>
    <xf numFmtId="0" fontId="76" fillId="30" borderId="77" xfId="0" quotePrefix="1" applyFont="1" applyFill="1" applyBorder="1" applyAlignment="1">
      <alignment horizontal="center" vertical="center"/>
    </xf>
    <xf numFmtId="0" fontId="76" fillId="30" borderId="59" xfId="0" applyFont="1" applyFill="1" applyBorder="1" applyAlignment="1">
      <alignment horizontal="center" vertical="center"/>
    </xf>
    <xf numFmtId="167" fontId="76" fillId="30" borderId="60" xfId="0" applyNumberFormat="1" applyFont="1" applyFill="1" applyBorder="1" applyAlignment="1">
      <alignment horizontal="center" vertical="center"/>
    </xf>
    <xf numFmtId="167" fontId="76" fillId="30" borderId="61" xfId="0" applyNumberFormat="1" applyFont="1" applyFill="1" applyBorder="1" applyAlignment="1">
      <alignment horizontal="center" vertical="center"/>
    </xf>
    <xf numFmtId="4" fontId="75" fillId="30" borderId="82" xfId="0" applyNumberFormat="1" applyFont="1" applyFill="1" applyBorder="1" applyAlignment="1">
      <alignment horizontal="center" vertical="center"/>
    </xf>
    <xf numFmtId="4" fontId="76" fillId="30" borderId="59" xfId="0" applyNumberFormat="1" applyFont="1" applyFill="1" applyBorder="1" applyAlignment="1">
      <alignment horizontal="center" vertical="center"/>
    </xf>
    <xf numFmtId="4" fontId="75" fillId="30" borderId="61" xfId="0" applyNumberFormat="1" applyFont="1" applyFill="1" applyBorder="1" applyAlignment="1">
      <alignment horizontal="center" vertical="center"/>
    </xf>
    <xf numFmtId="4" fontId="76" fillId="30" borderId="67" xfId="0" applyNumberFormat="1" applyFont="1" applyFill="1" applyBorder="1" applyAlignment="1">
      <alignment horizontal="center" vertical="center"/>
    </xf>
    <xf numFmtId="0" fontId="76" fillId="0" borderId="0" xfId="0" applyFont="1"/>
    <xf numFmtId="0" fontId="76" fillId="3" borderId="0" xfId="0" applyFont="1" applyFill="1"/>
    <xf numFmtId="0" fontId="80" fillId="0" borderId="0" xfId="0" applyFont="1"/>
    <xf numFmtId="0" fontId="80" fillId="3" borderId="0" xfId="0" applyFont="1" applyFill="1"/>
    <xf numFmtId="0" fontId="84" fillId="0" borderId="0" xfId="0" applyFont="1"/>
    <xf numFmtId="14" fontId="75" fillId="3" borderId="0" xfId="2" applyNumberFormat="1" applyFont="1" applyFill="1" applyBorder="1" applyAlignment="1">
      <alignment horizontal="center" vertical="center"/>
    </xf>
    <xf numFmtId="0" fontId="76" fillId="31" borderId="74" xfId="0" applyFont="1" applyFill="1" applyBorder="1" applyAlignment="1">
      <alignment horizontal="center" vertical="center" wrapText="1"/>
    </xf>
    <xf numFmtId="0" fontId="76" fillId="31" borderId="69" xfId="0" applyFont="1" applyFill="1" applyBorder="1" applyAlignment="1">
      <alignment horizontal="center" vertical="center"/>
    </xf>
    <xf numFmtId="0" fontId="76" fillId="31" borderId="63" xfId="0" applyFont="1" applyFill="1" applyBorder="1" applyAlignment="1">
      <alignment horizontal="center" vertical="center"/>
    </xf>
    <xf numFmtId="0" fontId="76" fillId="31" borderId="79" xfId="0" quotePrefix="1" applyFont="1" applyFill="1" applyBorder="1" applyAlignment="1">
      <alignment horizontal="center" vertical="center"/>
    </xf>
    <xf numFmtId="0" fontId="76" fillId="31" borderId="62" xfId="0" applyFont="1" applyFill="1" applyBorder="1" applyAlignment="1">
      <alignment horizontal="center" vertical="center"/>
    </xf>
    <xf numFmtId="167" fontId="76" fillId="31" borderId="63" xfId="0" applyNumberFormat="1" applyFont="1" applyFill="1" applyBorder="1" applyAlignment="1">
      <alignment horizontal="center" vertical="center"/>
    </xf>
    <xf numFmtId="167" fontId="76" fillId="31" borderId="64" xfId="0" applyNumberFormat="1" applyFont="1" applyFill="1" applyBorder="1" applyAlignment="1">
      <alignment horizontal="center" vertical="center"/>
    </xf>
    <xf numFmtId="4" fontId="75" fillId="31" borderId="84" xfId="0" applyNumberFormat="1" applyFont="1" applyFill="1" applyBorder="1" applyAlignment="1">
      <alignment horizontal="center" vertical="center"/>
    </xf>
    <xf numFmtId="4" fontId="76" fillId="31" borderId="62" xfId="0" applyNumberFormat="1" applyFont="1" applyFill="1" applyBorder="1" applyAlignment="1">
      <alignment horizontal="center" vertical="center"/>
    </xf>
    <xf numFmtId="4" fontId="75" fillId="31" borderId="64" xfId="0" applyNumberFormat="1" applyFont="1" applyFill="1" applyBorder="1" applyAlignment="1">
      <alignment horizontal="center" vertical="center"/>
    </xf>
    <xf numFmtId="4" fontId="76" fillId="31" borderId="69" xfId="0" applyNumberFormat="1" applyFont="1" applyFill="1" applyBorder="1" applyAlignment="1">
      <alignment horizontal="center" vertical="center"/>
    </xf>
    <xf numFmtId="0" fontId="86" fillId="3" borderId="0" xfId="0" applyFont="1" applyFill="1" applyAlignment="1">
      <alignment horizontal="center" vertical="center"/>
    </xf>
    <xf numFmtId="9" fontId="86" fillId="3" borderId="0" xfId="19" applyFont="1" applyFill="1" applyAlignment="1">
      <alignment horizontal="center" vertical="center"/>
    </xf>
    <xf numFmtId="0" fontId="85" fillId="3" borderId="0" xfId="0" applyFont="1" applyFill="1" applyAlignment="1">
      <alignment horizontal="center" vertical="center"/>
    </xf>
    <xf numFmtId="167" fontId="76" fillId="3" borderId="5" xfId="0" applyNumberFormat="1" applyFont="1" applyFill="1" applyBorder="1" applyAlignment="1">
      <alignment horizontal="center" vertical="center"/>
    </xf>
    <xf numFmtId="0" fontId="76" fillId="3" borderId="71" xfId="0" applyFont="1" applyFill="1" applyBorder="1" applyAlignment="1">
      <alignment horizontal="left" vertical="center" wrapText="1" indent="1"/>
    </xf>
    <xf numFmtId="0" fontId="76" fillId="3" borderId="72" xfId="0" applyFont="1" applyFill="1" applyBorder="1" applyAlignment="1">
      <alignment horizontal="left" vertical="center" wrapText="1" indent="1"/>
    </xf>
    <xf numFmtId="0" fontId="76" fillId="3" borderId="70" xfId="0" applyFont="1" applyFill="1" applyBorder="1" applyAlignment="1">
      <alignment horizontal="left" vertical="center" wrapText="1" indent="1"/>
    </xf>
    <xf numFmtId="0" fontId="76" fillId="3" borderId="73" xfId="0" applyFont="1" applyFill="1" applyBorder="1" applyAlignment="1">
      <alignment horizontal="left" vertical="center" wrapText="1" indent="1"/>
    </xf>
    <xf numFmtId="0" fontId="87" fillId="3" borderId="71" xfId="0" applyFont="1" applyFill="1" applyBorder="1" applyAlignment="1">
      <alignment horizontal="left" vertical="center" wrapText="1" indent="1"/>
    </xf>
    <xf numFmtId="0" fontId="87" fillId="3" borderId="73" xfId="0" applyFont="1" applyFill="1" applyBorder="1" applyAlignment="1">
      <alignment horizontal="left" vertical="center" wrapText="1" indent="1"/>
    </xf>
    <xf numFmtId="0" fontId="11" fillId="3" borderId="0" xfId="8" applyFont="1" applyFill="1" applyBorder="1" applyAlignment="1">
      <alignment horizontal="center" vertical="center"/>
    </xf>
    <xf numFmtId="4" fontId="6" fillId="3" borderId="0" xfId="5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7" applyNumberFormat="1" applyFont="1" applyFill="1" applyBorder="1" applyAlignment="1" applyProtection="1">
      <alignment horizontal="center" vertical="center"/>
    </xf>
    <xf numFmtId="0" fontId="6" fillId="2" borderId="0" xfId="5" applyFont="1" applyFill="1" applyAlignment="1">
      <alignment horizontal="center" vertical="center"/>
    </xf>
    <xf numFmtId="0" fontId="8" fillId="2" borderId="0" xfId="5" applyFont="1" applyFill="1" applyAlignment="1">
      <alignment horizontal="center" vertical="center"/>
    </xf>
    <xf numFmtId="4" fontId="8" fillId="2" borderId="0" xfId="5" applyNumberFormat="1" applyFont="1" applyFill="1" applyAlignment="1">
      <alignment horizontal="center" vertical="center"/>
    </xf>
    <xf numFmtId="0" fontId="10" fillId="2" borderId="0" xfId="5" applyFill="1" applyAlignment="1">
      <alignment horizontal="center" vertical="center"/>
    </xf>
    <xf numFmtId="0" fontId="6" fillId="2" borderId="0" xfId="5" applyFont="1" applyFill="1" applyAlignment="1">
      <alignment horizontal="center" vertical="center" wrapText="1"/>
    </xf>
    <xf numFmtId="0" fontId="76" fillId="64" borderId="1" xfId="0" applyFont="1" applyFill="1" applyBorder="1" applyAlignment="1">
      <alignment horizontal="center" vertical="center" wrapText="1"/>
    </xf>
    <xf numFmtId="4" fontId="70" fillId="3" borderId="0" xfId="0" applyNumberFormat="1" applyFont="1" applyFill="1"/>
    <xf numFmtId="4" fontId="72" fillId="3" borderId="0" xfId="2" applyNumberFormat="1" applyFont="1" applyFill="1" applyBorder="1" applyAlignment="1">
      <alignment horizontal="center" vertical="top"/>
    </xf>
    <xf numFmtId="4" fontId="76" fillId="2" borderId="0" xfId="0" applyNumberFormat="1" applyFont="1" applyFill="1" applyBorder="1" applyAlignment="1">
      <alignment horizontal="center" vertical="center"/>
    </xf>
    <xf numFmtId="4" fontId="76" fillId="64" borderId="1" xfId="0" applyNumberFormat="1" applyFont="1" applyFill="1" applyBorder="1" applyAlignment="1">
      <alignment horizontal="center" vertical="center" wrapText="1"/>
    </xf>
    <xf numFmtId="4" fontId="6" fillId="2" borderId="0" xfId="5" applyNumberFormat="1" applyFont="1" applyFill="1" applyAlignment="1">
      <alignment horizontal="center" vertical="center"/>
    </xf>
    <xf numFmtId="4" fontId="7" fillId="3" borderId="0" xfId="5" applyNumberFormat="1" applyFont="1" applyFill="1" applyBorder="1" applyAlignment="1">
      <alignment horizontal="center" vertical="center" wrapText="1"/>
    </xf>
    <xf numFmtId="4" fontId="10" fillId="2" borderId="0" xfId="5" applyNumberFormat="1" applyFill="1" applyAlignment="1">
      <alignment horizontal="center" vertical="center"/>
    </xf>
    <xf numFmtId="4" fontId="6" fillId="2" borderId="0" xfId="5" applyNumberFormat="1" applyFont="1" applyFill="1" applyAlignment="1">
      <alignment horizontal="center" vertical="center" wrapText="1"/>
    </xf>
    <xf numFmtId="0" fontId="76" fillId="3" borderId="0" xfId="8" applyFont="1" applyFill="1" applyBorder="1" applyAlignment="1">
      <alignment horizontal="center" vertical="center"/>
    </xf>
    <xf numFmtId="9" fontId="76" fillId="3" borderId="0" xfId="19" applyFont="1" applyFill="1" applyAlignment="1">
      <alignment horizontal="center" vertical="center"/>
    </xf>
    <xf numFmtId="2" fontId="76" fillId="3" borderId="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88" fillId="3" borderId="0" xfId="0" applyFont="1" applyFill="1" applyBorder="1" applyAlignment="1">
      <alignment horizontal="center" vertical="center"/>
    </xf>
    <xf numFmtId="4" fontId="76" fillId="3" borderId="89" xfId="0" applyNumberFormat="1" applyFont="1" applyFill="1" applyBorder="1" applyAlignment="1">
      <alignment horizontal="center" vertical="center"/>
    </xf>
    <xf numFmtId="4" fontId="76" fillId="3" borderId="86" xfId="0" applyNumberFormat="1" applyFont="1" applyFill="1" applyBorder="1" applyAlignment="1">
      <alignment horizontal="center" vertical="center"/>
    </xf>
    <xf numFmtId="0" fontId="76" fillId="3" borderId="74" xfId="0" applyFont="1" applyFill="1" applyBorder="1" applyAlignment="1">
      <alignment horizontal="left" vertical="center" wrapText="1" indent="1"/>
    </xf>
    <xf numFmtId="0" fontId="76" fillId="3" borderId="5" xfId="0" applyFont="1" applyFill="1" applyBorder="1" applyAlignment="1">
      <alignment horizontal="left" vertical="center" wrapText="1" indent="1"/>
    </xf>
    <xf numFmtId="0" fontId="76" fillId="3" borderId="1" xfId="0" applyFont="1" applyFill="1" applyBorder="1" applyAlignment="1">
      <alignment horizontal="left" vertical="center" wrapText="1" indent="1"/>
    </xf>
    <xf numFmtId="0" fontId="76" fillId="3" borderId="73" xfId="0" quotePrefix="1" applyFont="1" applyFill="1" applyBorder="1" applyAlignment="1">
      <alignment horizontal="center" vertical="center" wrapText="1"/>
    </xf>
    <xf numFmtId="0" fontId="76" fillId="3" borderId="71" xfId="0" quotePrefix="1" applyFont="1" applyFill="1" applyBorder="1" applyAlignment="1">
      <alignment horizontal="center" vertical="center" wrapText="1"/>
    </xf>
    <xf numFmtId="0" fontId="76" fillId="3" borderId="70" xfId="0" quotePrefix="1" applyFont="1" applyFill="1" applyBorder="1" applyAlignment="1">
      <alignment horizontal="center" vertical="center" wrapText="1"/>
    </xf>
    <xf numFmtId="0" fontId="76" fillId="3" borderId="72" xfId="0" quotePrefix="1" applyFont="1" applyFill="1" applyBorder="1" applyAlignment="1">
      <alignment horizontal="center" vertical="center" wrapText="1"/>
    </xf>
    <xf numFmtId="173" fontId="76" fillId="3" borderId="66" xfId="0" applyNumberFormat="1" applyFont="1" applyFill="1" applyBorder="1" applyAlignment="1">
      <alignment horizontal="center" vertical="center"/>
    </xf>
    <xf numFmtId="3" fontId="76" fillId="3" borderId="66" xfId="0" applyNumberFormat="1" applyFont="1" applyFill="1" applyBorder="1" applyAlignment="1">
      <alignment horizontal="center" vertical="center"/>
    </xf>
    <xf numFmtId="173" fontId="76" fillId="3" borderId="65" xfId="0" applyNumberFormat="1" applyFont="1" applyFill="1" applyBorder="1" applyAlignment="1">
      <alignment horizontal="center" vertical="center"/>
    </xf>
    <xf numFmtId="173" fontId="76" fillId="3" borderId="68" xfId="0" applyNumberFormat="1" applyFont="1" applyFill="1" applyBorder="1" applyAlignment="1">
      <alignment horizontal="center" vertical="center"/>
    </xf>
    <xf numFmtId="3" fontId="76" fillId="3" borderId="69" xfId="0" applyNumberFormat="1" applyFont="1" applyFill="1" applyBorder="1" applyAlignment="1">
      <alignment horizontal="center" vertical="center"/>
    </xf>
    <xf numFmtId="3" fontId="76" fillId="3" borderId="67" xfId="0" applyNumberFormat="1" applyFont="1" applyFill="1" applyBorder="1" applyAlignment="1">
      <alignment horizontal="center" vertical="center"/>
    </xf>
    <xf numFmtId="3" fontId="76" fillId="3" borderId="65" xfId="0" applyNumberFormat="1" applyFont="1" applyFill="1" applyBorder="1" applyAlignment="1">
      <alignment horizontal="center" vertical="center"/>
    </xf>
    <xf numFmtId="3" fontId="76" fillId="3" borderId="68" xfId="0" applyNumberFormat="1" applyFont="1" applyFill="1" applyBorder="1" applyAlignment="1">
      <alignment horizontal="center" vertical="center"/>
    </xf>
    <xf numFmtId="3" fontId="76" fillId="3" borderId="86" xfId="0" applyNumberFormat="1" applyFont="1" applyFill="1" applyBorder="1" applyAlignment="1">
      <alignment horizontal="center" vertical="center"/>
    </xf>
    <xf numFmtId="0" fontId="76" fillId="3" borderId="15" xfId="0" quotePrefix="1" applyFont="1" applyFill="1" applyBorder="1" applyAlignment="1">
      <alignment horizontal="center" vertical="center"/>
    </xf>
    <xf numFmtId="0" fontId="76" fillId="3" borderId="14" xfId="0" quotePrefix="1" applyFont="1" applyFill="1" applyBorder="1" applyAlignment="1">
      <alignment horizontal="center" vertical="center"/>
    </xf>
    <xf numFmtId="0" fontId="76" fillId="3" borderId="19" xfId="0" applyFont="1" applyFill="1" applyBorder="1" applyAlignment="1">
      <alignment horizontal="center" vertical="center"/>
    </xf>
    <xf numFmtId="0" fontId="76" fillId="3" borderId="19" xfId="0" quotePrefix="1" applyFont="1" applyFill="1" applyBorder="1" applyAlignment="1">
      <alignment horizontal="center" vertical="center"/>
    </xf>
    <xf numFmtId="0" fontId="76" fillId="3" borderId="17" xfId="0" quotePrefix="1" applyFont="1" applyFill="1" applyBorder="1" applyAlignment="1">
      <alignment horizontal="center" vertical="center"/>
    </xf>
    <xf numFmtId="0" fontId="76" fillId="30" borderId="1" xfId="0" applyFont="1" applyFill="1" applyBorder="1" applyAlignment="1">
      <alignment horizontal="center" vertical="center"/>
    </xf>
    <xf numFmtId="0" fontId="76" fillId="30" borderId="5" xfId="5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7" fontId="76" fillId="3" borderId="70" xfId="0" applyNumberFormat="1" applyFont="1" applyFill="1" applyBorder="1" applyAlignment="1">
      <alignment horizontal="center" vertical="center"/>
    </xf>
    <xf numFmtId="167" fontId="76" fillId="3" borderId="71" xfId="0" applyNumberFormat="1" applyFont="1" applyFill="1" applyBorder="1" applyAlignment="1">
      <alignment horizontal="center" vertical="center"/>
    </xf>
    <xf numFmtId="167" fontId="76" fillId="3" borderId="72" xfId="0" applyNumberFormat="1" applyFont="1" applyFill="1" applyBorder="1" applyAlignment="1">
      <alignment horizontal="center" vertical="center"/>
    </xf>
    <xf numFmtId="167" fontId="76" fillId="3" borderId="73" xfId="0" applyNumberFormat="1" applyFont="1" applyFill="1" applyBorder="1" applyAlignment="1">
      <alignment horizontal="center" vertical="center"/>
    </xf>
    <xf numFmtId="167" fontId="76" fillId="3" borderId="74" xfId="0" applyNumberFormat="1" applyFont="1" applyFill="1" applyBorder="1" applyAlignment="1">
      <alignment horizontal="center" vertical="center"/>
    </xf>
    <xf numFmtId="167" fontId="76" fillId="3" borderId="1" xfId="0" applyNumberFormat="1" applyFont="1" applyFill="1" applyBorder="1" applyAlignment="1">
      <alignment horizontal="center" vertical="center"/>
    </xf>
    <xf numFmtId="167" fontId="76" fillId="3" borderId="70" xfId="0" quotePrefix="1" applyNumberFormat="1" applyFont="1" applyFill="1" applyBorder="1" applyAlignment="1">
      <alignment horizontal="center" vertical="center"/>
    </xf>
    <xf numFmtId="173" fontId="89" fillId="3" borderId="66" xfId="0" applyNumberFormat="1" applyFont="1" applyFill="1" applyBorder="1" applyAlignment="1">
      <alignment horizontal="center" vertical="center"/>
    </xf>
    <xf numFmtId="173" fontId="89" fillId="3" borderId="68" xfId="0" applyNumberFormat="1" applyFont="1" applyFill="1" applyBorder="1" applyAlignment="1">
      <alignment horizontal="center" vertical="center"/>
    </xf>
    <xf numFmtId="0" fontId="76" fillId="30" borderId="1" xfId="5" applyFont="1" applyFill="1" applyBorder="1" applyAlignment="1">
      <alignment horizontal="center" vertical="center" wrapText="1"/>
    </xf>
    <xf numFmtId="0" fontId="76" fillId="3" borderId="20" xfId="0" quotePrefix="1" applyFont="1" applyFill="1" applyBorder="1" applyAlignment="1">
      <alignment horizontal="center" vertical="center"/>
    </xf>
    <xf numFmtId="2" fontId="76" fillId="3" borderId="70" xfId="0" applyNumberFormat="1" applyFont="1" applyFill="1" applyBorder="1" applyAlignment="1">
      <alignment horizontal="center" vertical="center"/>
    </xf>
    <xf numFmtId="2" fontId="76" fillId="3" borderId="71" xfId="0" applyNumberFormat="1" applyFont="1" applyFill="1" applyBorder="1" applyAlignment="1">
      <alignment horizontal="center" vertical="center"/>
    </xf>
    <xf numFmtId="2" fontId="76" fillId="3" borderId="73" xfId="0" applyNumberFormat="1" applyFont="1" applyFill="1" applyBorder="1" applyAlignment="1">
      <alignment horizontal="center" vertical="center"/>
    </xf>
    <xf numFmtId="168" fontId="76" fillId="3" borderId="1" xfId="0" applyNumberFormat="1" applyFont="1" applyFill="1" applyBorder="1" applyAlignment="1">
      <alignment horizontal="center" vertical="center"/>
    </xf>
    <xf numFmtId="168" fontId="76" fillId="3" borderId="70" xfId="0" applyNumberFormat="1" applyFont="1" applyFill="1" applyBorder="1" applyAlignment="1">
      <alignment horizontal="center" vertical="center"/>
    </xf>
    <xf numFmtId="168" fontId="76" fillId="3" borderId="71" xfId="0" applyNumberFormat="1" applyFont="1" applyFill="1" applyBorder="1" applyAlignment="1">
      <alignment horizontal="center" vertical="center"/>
    </xf>
    <xf numFmtId="168" fontId="76" fillId="3" borderId="73" xfId="0" applyNumberFormat="1" applyFont="1" applyFill="1" applyBorder="1" applyAlignment="1">
      <alignment horizontal="center" vertical="center"/>
    </xf>
    <xf numFmtId="0" fontId="66" fillId="3" borderId="0" xfId="2610" quotePrefix="1" applyFill="1"/>
    <xf numFmtId="0" fontId="75" fillId="3" borderId="0" xfId="0" applyFont="1" applyFill="1" applyAlignment="1">
      <alignment wrapText="1"/>
    </xf>
    <xf numFmtId="0" fontId="77" fillId="3" borderId="0" xfId="2610" quotePrefix="1" applyFont="1" applyFill="1" applyAlignment="1">
      <alignment horizontal="left" vertical="center" indent="1"/>
    </xf>
    <xf numFmtId="0" fontId="76" fillId="3" borderId="0" xfId="0" applyFont="1" applyFill="1" applyAlignment="1">
      <alignment horizontal="left" vertical="center" indent="1"/>
    </xf>
    <xf numFmtId="0" fontId="75" fillId="3" borderId="0" xfId="0" applyFont="1" applyFill="1" applyAlignment="1">
      <alignment horizontal="left" vertical="center" indent="1"/>
    </xf>
    <xf numFmtId="0" fontId="75" fillId="3" borderId="0" xfId="2" applyFont="1" applyFill="1" applyAlignment="1">
      <alignment horizontal="left" vertical="center" indent="1"/>
    </xf>
    <xf numFmtId="0" fontId="66" fillId="3" borderId="0" xfId="2610" quotePrefix="1" applyFill="1" applyAlignment="1">
      <alignment horizontal="left" vertical="center" indent="1"/>
    </xf>
    <xf numFmtId="14" fontId="71" fillId="30" borderId="0" xfId="2" applyNumberFormat="1" applyFont="1" applyFill="1" applyAlignment="1">
      <alignment horizontal="center" vertical="center"/>
    </xf>
    <xf numFmtId="0" fontId="71" fillId="30" borderId="0" xfId="2" applyFont="1" applyFill="1" applyAlignment="1">
      <alignment horizontal="center" vertical="center"/>
    </xf>
    <xf numFmtId="0" fontId="74" fillId="3" borderId="0" xfId="0" applyFont="1" applyFill="1" applyBorder="1" applyAlignment="1">
      <alignment horizontal="center"/>
    </xf>
    <xf numFmtId="14" fontId="72" fillId="3" borderId="0" xfId="2" applyNumberFormat="1" applyFont="1" applyFill="1" applyBorder="1" applyAlignment="1">
      <alignment horizontal="center" vertical="top"/>
    </xf>
    <xf numFmtId="0" fontId="75" fillId="3" borderId="0" xfId="0" applyFont="1" applyFill="1" applyAlignment="1">
      <alignment horizontal="left" vertical="center" wrapText="1" indent="1"/>
    </xf>
    <xf numFmtId="0" fontId="75" fillId="3" borderId="10" xfId="0" applyFont="1" applyFill="1" applyBorder="1" applyAlignment="1">
      <alignment horizontal="center" vertical="center" wrapText="1"/>
    </xf>
    <xf numFmtId="0" fontId="75" fillId="3" borderId="24" xfId="0" applyFont="1" applyFill="1" applyBorder="1" applyAlignment="1">
      <alignment horizontal="center" vertical="center" wrapText="1"/>
    </xf>
    <xf numFmtId="0" fontId="75" fillId="3" borderId="25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5" fillId="3" borderId="9" xfId="0" applyFont="1" applyFill="1" applyBorder="1" applyAlignment="1">
      <alignment horizontal="center" vertical="center" wrapText="1"/>
    </xf>
    <xf numFmtId="0" fontId="75" fillId="3" borderId="0" xfId="0" applyFont="1" applyFill="1" applyBorder="1" applyAlignment="1">
      <alignment horizontal="center" vertical="center" wrapText="1"/>
    </xf>
    <xf numFmtId="0" fontId="75" fillId="3" borderId="7" xfId="0" applyFont="1" applyFill="1" applyBorder="1" applyAlignment="1">
      <alignment horizontal="center" vertical="center" wrapText="1"/>
    </xf>
    <xf numFmtId="0" fontId="75" fillId="30" borderId="1" xfId="0" applyFont="1" applyFill="1" applyBorder="1" applyAlignment="1">
      <alignment horizontal="center" vertical="center" wrapText="1"/>
    </xf>
    <xf numFmtId="0" fontId="76" fillId="64" borderId="21" xfId="0" applyFont="1" applyFill="1" applyBorder="1" applyAlignment="1">
      <alignment horizontal="center" vertical="center" wrapText="1"/>
    </xf>
    <xf numFmtId="0" fontId="76" fillId="64" borderId="26" xfId="0" applyFont="1" applyFill="1" applyBorder="1" applyAlignment="1">
      <alignment horizontal="center" vertical="center" wrapText="1"/>
    </xf>
    <xf numFmtId="0" fontId="76" fillId="64" borderId="30" xfId="0" applyFont="1" applyFill="1" applyBorder="1" applyAlignment="1">
      <alignment horizontal="center" vertical="center" wrapText="1"/>
    </xf>
    <xf numFmtId="4" fontId="75" fillId="29" borderId="1" xfId="0" applyNumberFormat="1" applyFont="1" applyFill="1" applyBorder="1" applyAlignment="1">
      <alignment horizontal="center" vertical="center" wrapText="1"/>
    </xf>
    <xf numFmtId="0" fontId="75" fillId="30" borderId="13" xfId="0" applyFont="1" applyFill="1" applyBorder="1" applyAlignment="1">
      <alignment horizontal="center" vertical="center" wrapText="1"/>
    </xf>
    <xf numFmtId="0" fontId="75" fillId="30" borderId="5" xfId="0" applyFont="1" applyFill="1" applyBorder="1" applyAlignment="1">
      <alignment horizontal="center" vertical="center" wrapText="1"/>
    </xf>
    <xf numFmtId="0" fontId="75" fillId="30" borderId="6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5" fillId="3" borderId="21" xfId="0" applyFont="1" applyFill="1" applyBorder="1" applyAlignment="1">
      <alignment horizontal="center" vertical="center" wrapText="1"/>
    </xf>
    <xf numFmtId="0" fontId="75" fillId="3" borderId="26" xfId="0" applyFont="1" applyFill="1" applyBorder="1" applyAlignment="1">
      <alignment horizontal="center" vertical="center" wrapText="1"/>
    </xf>
    <xf numFmtId="0" fontId="75" fillId="3" borderId="22" xfId="0" applyFont="1" applyFill="1" applyBorder="1" applyAlignment="1">
      <alignment horizontal="center" vertical="center" wrapText="1"/>
    </xf>
    <xf numFmtId="0" fontId="75" fillId="3" borderId="23" xfId="0" applyFont="1" applyFill="1" applyBorder="1" applyAlignment="1">
      <alignment horizontal="center" vertical="center" wrapText="1"/>
    </xf>
    <xf numFmtId="0" fontId="70" fillId="3" borderId="13" xfId="0" applyFont="1" applyFill="1" applyBorder="1" applyAlignment="1">
      <alignment horizontal="center" vertical="center" wrapText="1"/>
    </xf>
    <xf numFmtId="0" fontId="70" fillId="3" borderId="5" xfId="0" applyFont="1" applyFill="1" applyBorder="1" applyAlignment="1">
      <alignment horizontal="center" vertical="center" wrapText="1"/>
    </xf>
    <xf numFmtId="0" fontId="70" fillId="3" borderId="6" xfId="0" applyFont="1" applyFill="1" applyBorder="1" applyAlignment="1">
      <alignment horizontal="center" vertical="center" wrapText="1"/>
    </xf>
    <xf numFmtId="0" fontId="75" fillId="30" borderId="8" xfId="0" applyFont="1" applyFill="1" applyBorder="1" applyAlignment="1">
      <alignment horizontal="center" vertical="center" wrapText="1"/>
    </xf>
    <xf numFmtId="0" fontId="75" fillId="30" borderId="9" xfId="0" applyFont="1" applyFill="1" applyBorder="1" applyAlignment="1">
      <alignment horizontal="center" vertical="center" wrapText="1"/>
    </xf>
    <xf numFmtId="0" fontId="75" fillId="30" borderId="1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center" vertical="center" wrapText="1"/>
    </xf>
    <xf numFmtId="14" fontId="81" fillId="30" borderId="0" xfId="2" applyNumberFormat="1" applyFont="1" applyFill="1" applyBorder="1" applyAlignment="1">
      <alignment horizontal="center" vertical="top"/>
    </xf>
    <xf numFmtId="0" fontId="75" fillId="3" borderId="30" xfId="0" applyFont="1" applyFill="1" applyBorder="1" applyAlignment="1">
      <alignment horizontal="center" vertical="center" wrapText="1"/>
    </xf>
    <xf numFmtId="0" fontId="70" fillId="3" borderId="1" xfId="0" applyFont="1" applyFill="1" applyBorder="1" applyAlignment="1">
      <alignment horizontal="center" vertical="center" wrapText="1"/>
    </xf>
    <xf numFmtId="0" fontId="75" fillId="3" borderId="8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5" fillId="3" borderId="1" xfId="0" applyFont="1" applyFill="1" applyBorder="1" applyAlignment="1">
      <alignment horizontal="center" vertical="center" wrapText="1"/>
    </xf>
    <xf numFmtId="0" fontId="76" fillId="30" borderId="13" xfId="0" applyFont="1" applyFill="1" applyBorder="1" applyAlignment="1">
      <alignment horizontal="center" vertical="center"/>
    </xf>
    <xf numFmtId="0" fontId="76" fillId="30" borderId="5" xfId="0" applyFont="1" applyFill="1" applyBorder="1" applyAlignment="1">
      <alignment horizontal="center" vertical="center"/>
    </xf>
    <xf numFmtId="0" fontId="76" fillId="30" borderId="6" xfId="0" applyFont="1" applyFill="1" applyBorder="1" applyAlignment="1">
      <alignment horizontal="center" vertical="center"/>
    </xf>
    <xf numFmtId="0" fontId="76" fillId="30" borderId="13" xfId="0" applyFont="1" applyFill="1" applyBorder="1" applyAlignment="1">
      <alignment horizontal="center" vertical="center" wrapText="1"/>
    </xf>
    <xf numFmtId="0" fontId="76" fillId="30" borderId="5" xfId="0" applyFont="1" applyFill="1" applyBorder="1" applyAlignment="1">
      <alignment horizontal="center" vertical="center" wrapText="1"/>
    </xf>
    <xf numFmtId="0" fontId="76" fillId="30" borderId="6" xfId="0" applyFont="1" applyFill="1" applyBorder="1" applyAlignment="1">
      <alignment horizontal="center" vertical="center" wrapText="1"/>
    </xf>
    <xf numFmtId="0" fontId="76" fillId="30" borderId="1" xfId="5" applyFont="1" applyFill="1" applyBorder="1" applyAlignment="1">
      <alignment horizontal="center" vertical="center" wrapText="1"/>
    </xf>
    <xf numFmtId="0" fontId="76" fillId="30" borderId="13" xfId="5" applyFont="1" applyFill="1" applyBorder="1" applyAlignment="1">
      <alignment horizontal="center" vertical="center" wrapText="1"/>
    </xf>
    <xf numFmtId="0" fontId="76" fillId="30" borderId="5" xfId="5" applyFont="1" applyFill="1" applyBorder="1" applyAlignment="1">
      <alignment horizontal="center" vertical="center" wrapText="1"/>
    </xf>
    <xf numFmtId="0" fontId="76" fillId="30" borderId="6" xfId="5" applyFont="1" applyFill="1" applyBorder="1" applyAlignment="1">
      <alignment horizontal="center" vertical="center" wrapText="1"/>
    </xf>
    <xf numFmtId="0" fontId="76" fillId="30" borderId="6" xfId="7" applyNumberFormat="1" applyFont="1" applyFill="1" applyBorder="1" applyAlignment="1" applyProtection="1">
      <alignment horizontal="center" vertical="center"/>
    </xf>
    <xf numFmtId="0" fontId="76" fillId="30" borderId="13" xfId="7" applyNumberFormat="1" applyFont="1" applyFill="1" applyBorder="1" applyAlignment="1" applyProtection="1">
      <alignment horizontal="center" vertical="center"/>
    </xf>
    <xf numFmtId="0" fontId="71" fillId="31" borderId="21" xfId="8" applyFont="1" applyFill="1" applyBorder="1" applyAlignment="1">
      <alignment horizontal="center" vertical="center"/>
    </xf>
    <xf numFmtId="0" fontId="71" fillId="31" borderId="26" xfId="8" applyFont="1" applyFill="1" applyBorder="1" applyAlignment="1">
      <alignment horizontal="center" vertical="center"/>
    </xf>
    <xf numFmtId="0" fontId="71" fillId="31" borderId="30" xfId="8" applyFont="1" applyFill="1" applyBorder="1" applyAlignment="1">
      <alignment horizontal="center" vertical="center"/>
    </xf>
    <xf numFmtId="0" fontId="76" fillId="64" borderId="1" xfId="0" applyFont="1" applyFill="1" applyBorder="1" applyAlignment="1">
      <alignment horizontal="center" vertical="center" wrapText="1"/>
    </xf>
    <xf numFmtId="4" fontId="75" fillId="29" borderId="21" xfId="0" applyNumberFormat="1" applyFont="1" applyFill="1" applyBorder="1" applyAlignment="1">
      <alignment horizontal="center" vertical="center" wrapText="1"/>
    </xf>
    <xf numFmtId="4" fontId="75" fillId="29" borderId="26" xfId="0" applyNumberFormat="1" applyFont="1" applyFill="1" applyBorder="1" applyAlignment="1">
      <alignment horizontal="center" vertical="center" wrapText="1"/>
    </xf>
    <xf numFmtId="4" fontId="75" fillId="29" borderId="30" xfId="0" applyNumberFormat="1" applyFont="1" applyFill="1" applyBorder="1" applyAlignment="1">
      <alignment horizontal="center" vertical="center" wrapText="1"/>
    </xf>
    <xf numFmtId="0" fontId="76" fillId="30" borderId="1" xfId="7" applyNumberFormat="1" applyFont="1" applyFill="1" applyBorder="1" applyAlignment="1" applyProtection="1">
      <alignment horizontal="center" vertical="center"/>
    </xf>
    <xf numFmtId="0" fontId="76" fillId="3" borderId="0" xfId="0" applyFont="1" applyFill="1" applyAlignment="1">
      <alignment horizontal="left" vertical="center" wrapText="1"/>
    </xf>
    <xf numFmtId="0" fontId="76" fillId="30" borderId="8" xfId="0" applyFont="1" applyFill="1" applyBorder="1" applyAlignment="1">
      <alignment horizontal="center" vertical="center" wrapText="1"/>
    </xf>
    <xf numFmtId="0" fontId="76" fillId="30" borderId="9" xfId="0" applyFont="1" applyFill="1" applyBorder="1" applyAlignment="1">
      <alignment horizontal="center" vertical="center" wrapText="1"/>
    </xf>
    <xf numFmtId="0" fontId="76" fillId="30" borderId="10" xfId="0" applyFont="1" applyFill="1" applyBorder="1" applyAlignment="1">
      <alignment horizontal="center" vertical="center" wrapText="1"/>
    </xf>
    <xf numFmtId="49" fontId="9" fillId="0" borderId="8" xfId="10" applyNumberFormat="1" applyFont="1" applyFill="1" applyBorder="1" applyAlignment="1" applyProtection="1">
      <alignment horizontal="center" vertical="center"/>
      <protection locked="0"/>
    </xf>
    <xf numFmtId="49" fontId="9" fillId="0" borderId="22" xfId="10" applyNumberFormat="1" applyFont="1" applyFill="1" applyBorder="1" applyAlignment="1" applyProtection="1">
      <alignment horizontal="center" vertical="center"/>
      <protection locked="0"/>
    </xf>
    <xf numFmtId="49" fontId="9" fillId="0" borderId="23" xfId="10" applyNumberFormat="1" applyFont="1" applyFill="1" applyBorder="1" applyAlignment="1" applyProtection="1">
      <alignment horizontal="center" vertical="center"/>
      <protection locked="0"/>
    </xf>
    <xf numFmtId="49" fontId="9" fillId="0" borderId="10" xfId="10" applyNumberFormat="1" applyFont="1" applyFill="1" applyBorder="1" applyAlignment="1" applyProtection="1">
      <alignment horizontal="center" vertical="center"/>
      <protection locked="0"/>
    </xf>
    <xf numFmtId="49" fontId="9" fillId="0" borderId="24" xfId="10" applyNumberFormat="1" applyFont="1" applyFill="1" applyBorder="1" applyAlignment="1" applyProtection="1">
      <alignment horizontal="center" vertical="center"/>
      <protection locked="0"/>
    </xf>
    <xf numFmtId="49" fontId="9" fillId="0" borderId="25" xfId="10" applyNumberFormat="1" applyFont="1" applyFill="1" applyBorder="1" applyAlignment="1" applyProtection="1">
      <alignment horizontal="center" vertical="center"/>
      <protection locked="0"/>
    </xf>
    <xf numFmtId="49" fontId="8" fillId="0" borderId="21" xfId="10" applyNumberFormat="1" applyFont="1" applyFill="1" applyBorder="1" applyAlignment="1" applyProtection="1">
      <alignment horizontal="center" vertical="center"/>
      <protection locked="0"/>
    </xf>
    <xf numFmtId="49" fontId="8" fillId="0" borderId="26" xfId="10" applyNumberFormat="1" applyFont="1" applyFill="1" applyBorder="1" applyAlignment="1" applyProtection="1">
      <alignment horizontal="center" vertical="center"/>
      <protection locked="0"/>
    </xf>
    <xf numFmtId="49" fontId="8" fillId="0" borderId="30" xfId="10" applyNumberFormat="1" applyFont="1" applyFill="1" applyBorder="1" applyAlignment="1" applyProtection="1">
      <alignment horizontal="center" vertical="center"/>
      <protection locked="0"/>
    </xf>
    <xf numFmtId="0" fontId="8" fillId="0" borderId="21" xfId="10" applyFont="1" applyFill="1" applyBorder="1" applyAlignment="1">
      <alignment horizontal="center" vertical="center" wrapText="1"/>
    </xf>
    <xf numFmtId="0" fontId="8" fillId="0" borderId="26" xfId="10" applyFont="1" applyFill="1" applyBorder="1" applyAlignment="1">
      <alignment horizontal="center" vertical="center" wrapText="1"/>
    </xf>
    <xf numFmtId="0" fontId="8" fillId="0" borderId="30" xfId="1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center" wrapText="1"/>
    </xf>
    <xf numFmtId="0" fontId="9" fillId="0" borderId="26" xfId="10" applyFont="1" applyFill="1" applyBorder="1" applyAlignment="1">
      <alignment horizontal="center" vertical="center" wrapText="1"/>
    </xf>
    <xf numFmtId="0" fontId="9" fillId="0" borderId="30" xfId="1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center"/>
    </xf>
    <xf numFmtId="0" fontId="9" fillId="0" borderId="26" xfId="10" applyFont="1" applyFill="1" applyBorder="1" applyAlignment="1">
      <alignment horizontal="center" vertical="center"/>
    </xf>
    <xf numFmtId="0" fontId="9" fillId="0" borderId="30" xfId="10" applyFont="1" applyFill="1" applyBorder="1" applyAlignment="1">
      <alignment horizontal="center" vertical="center"/>
    </xf>
    <xf numFmtId="0" fontId="14" fillId="0" borderId="0" xfId="6" applyFont="1" applyFill="1" applyBorder="1" applyAlignment="1" applyProtection="1">
      <alignment horizontal="center"/>
      <protection hidden="1"/>
    </xf>
    <xf numFmtId="0" fontId="9" fillId="0" borderId="0" xfId="10" applyFont="1" applyFill="1" applyBorder="1" applyAlignment="1">
      <alignment horizontal="center" vertical="center"/>
    </xf>
    <xf numFmtId="0" fontId="15" fillId="3" borderId="13" xfId="8" applyFont="1" applyFill="1" applyBorder="1" applyAlignment="1">
      <alignment horizontal="left" vertical="center"/>
    </xf>
    <xf numFmtId="0" fontId="15" fillId="3" borderId="5" xfId="8" applyFont="1" applyFill="1" applyBorder="1" applyAlignment="1">
      <alignment horizontal="left" vertical="center"/>
    </xf>
    <xf numFmtId="0" fontId="15" fillId="3" borderId="6" xfId="8" applyFont="1" applyFill="1" applyBorder="1" applyAlignment="1">
      <alignment horizontal="left" vertical="center"/>
    </xf>
    <xf numFmtId="0" fontId="78" fillId="3" borderId="0" xfId="2" applyFont="1" applyFill="1" applyBorder="1" applyAlignment="1">
      <alignment horizontal="center" vertical="center"/>
    </xf>
    <xf numFmtId="172" fontId="78" fillId="3" borderId="0" xfId="2" applyNumberFormat="1" applyFont="1" applyFill="1" applyBorder="1" applyAlignment="1" applyProtection="1">
      <alignment horizontal="center" vertical="center"/>
      <protection locked="0"/>
    </xf>
    <xf numFmtId="0" fontId="92" fillId="3" borderId="0" xfId="0" applyFont="1" applyFill="1" applyBorder="1" applyAlignment="1">
      <alignment horizontal="center" vertical="center"/>
    </xf>
    <xf numFmtId="0" fontId="61" fillId="3" borderId="0" xfId="2" applyFont="1" applyFill="1" applyBorder="1" applyAlignment="1">
      <alignment horizontal="center" vertical="center"/>
    </xf>
    <xf numFmtId="172" fontId="61" fillId="3" borderId="0" xfId="2" applyNumberFormat="1" applyFont="1" applyFill="1" applyBorder="1" applyAlignment="1" applyProtection="1">
      <alignment horizontal="center" vertical="center"/>
      <protection locked="0"/>
    </xf>
  </cellXfs>
  <cellStyles count="2618">
    <cellStyle name="20% - Accent1 2" xfId="56"/>
    <cellStyle name="20% - Accent1 3" xfId="1354"/>
    <cellStyle name="20% - Accent2 2" xfId="57"/>
    <cellStyle name="20% - Accent2 3" xfId="1356"/>
    <cellStyle name="20% - Accent3 2" xfId="58"/>
    <cellStyle name="20% - Accent3 3" xfId="1358"/>
    <cellStyle name="20% - Accent4 2" xfId="59"/>
    <cellStyle name="20% - Accent4 3" xfId="1360"/>
    <cellStyle name="20% - Accent5 2" xfId="60"/>
    <cellStyle name="20% - Accent5 3" xfId="1362"/>
    <cellStyle name="20% - Accent6 2" xfId="61"/>
    <cellStyle name="20% - Accent6 3" xfId="1364"/>
    <cellStyle name="20% — акцент1" xfId="705" builtinId="30" customBuiltin="1"/>
    <cellStyle name="20% — акцент2" xfId="709" builtinId="34" customBuiltin="1"/>
    <cellStyle name="20% — акцент3" xfId="713" builtinId="38" customBuiltin="1"/>
    <cellStyle name="20% — акцент4" xfId="717" builtinId="42" customBuiltin="1"/>
    <cellStyle name="20% — акцент5" xfId="721" builtinId="46" customBuiltin="1"/>
    <cellStyle name="20% — акцент6" xfId="725" builtinId="50" customBuiltin="1"/>
    <cellStyle name="40% - Accent1 2" xfId="62"/>
    <cellStyle name="40% - Accent1 3" xfId="1355"/>
    <cellStyle name="40% - Accent2 2" xfId="63"/>
    <cellStyle name="40% - Accent2 3" xfId="1357"/>
    <cellStyle name="40% - Accent3 2" xfId="64"/>
    <cellStyle name="40% - Accent3 3" xfId="1359"/>
    <cellStyle name="40% - Accent4 2" xfId="65"/>
    <cellStyle name="40% - Accent4 3" xfId="1361"/>
    <cellStyle name="40% - Accent5 2" xfId="66"/>
    <cellStyle name="40% - Accent5 3" xfId="1363"/>
    <cellStyle name="40% - Accent6 2" xfId="67"/>
    <cellStyle name="40% - Accent6 3" xfId="1365"/>
    <cellStyle name="40% — акцент1" xfId="706" builtinId="31" customBuiltin="1"/>
    <cellStyle name="40% — акцент2" xfId="710" builtinId="35" customBuiltin="1"/>
    <cellStyle name="40% — акцент3" xfId="714" builtinId="39" customBuiltin="1"/>
    <cellStyle name="40% — акцент4" xfId="718" builtinId="43" customBuiltin="1"/>
    <cellStyle name="40% — акцент5" xfId="722" builtinId="47" customBuiltin="1"/>
    <cellStyle name="40% — акцент6" xfId="726" builtinId="51" customBuiltin="1"/>
    <cellStyle name="60% - Accent1 2" xfId="68"/>
    <cellStyle name="60% - Accent2 2" xfId="69"/>
    <cellStyle name="60% - Accent3 2" xfId="70"/>
    <cellStyle name="60% - Accent4 2" xfId="71"/>
    <cellStyle name="60% - Accent5 2" xfId="72"/>
    <cellStyle name="60% - Accent6 2" xfId="73"/>
    <cellStyle name="60% — акцент1" xfId="707" builtinId="32" customBuiltin="1"/>
    <cellStyle name="60% — акцент2" xfId="711" builtinId="36" customBuiltin="1"/>
    <cellStyle name="60% — акцент3" xfId="715" builtinId="40" customBuiltin="1"/>
    <cellStyle name="60% — акцент4" xfId="719" builtinId="44" customBuiltin="1"/>
    <cellStyle name="60% — акцент5" xfId="723" builtinId="48" customBuiltin="1"/>
    <cellStyle name="60% — акцент6" xfId="727" builtinId="52" customBuiltin="1"/>
    <cellStyle name="Accent1 2" xfId="74"/>
    <cellStyle name="Accent2 2" xfId="75"/>
    <cellStyle name="Accent3 2" xfId="76"/>
    <cellStyle name="Accent4 2" xfId="77"/>
    <cellStyle name="Accent5 2" xfId="78"/>
    <cellStyle name="Accent6 2" xfId="79"/>
    <cellStyle name="Bad 2" xfId="80"/>
    <cellStyle name="Calculation 2" xfId="81"/>
    <cellStyle name="Check Cell 2" xfId="82"/>
    <cellStyle name="Comma 2" xfId="35"/>
    <cellStyle name="Explanatory Text 2" xfId="83"/>
    <cellStyle name="Good 2" xfId="84"/>
    <cellStyle name="Heading 1 2" xfId="85"/>
    <cellStyle name="Heading 2 2" xfId="86"/>
    <cellStyle name="Heading 3 2" xfId="87"/>
    <cellStyle name="Heading 4 2" xfId="88"/>
    <cellStyle name="Hyperlink 2" xfId="2612"/>
    <cellStyle name="Input 2" xfId="89"/>
    <cellStyle name="Linked Cell 2" xfId="90"/>
    <cellStyle name="Neutral 2" xfId="91"/>
    <cellStyle name="Normal 10" xfId="2611"/>
    <cellStyle name="Normal 2" xfId="1"/>
    <cellStyle name="Normal 2 2" xfId="685"/>
    <cellStyle name="Normal 2 3" xfId="683"/>
    <cellStyle name="Normal 3" xfId="11"/>
    <cellStyle name="Normal 4" xfId="686"/>
    <cellStyle name="Normal 4 2" xfId="2613"/>
    <cellStyle name="Normal 5" xfId="684"/>
    <cellStyle name="Normal 5 2" xfId="1350"/>
    <cellStyle name="Normal 5 2 2" xfId="2608"/>
    <cellStyle name="Normal 5 3" xfId="1987"/>
    <cellStyle name="Normal 6" xfId="729"/>
    <cellStyle name="Normal 7" xfId="728"/>
    <cellStyle name="Normal 7 2" xfId="1988"/>
    <cellStyle name="Normal 8" xfId="1366"/>
    <cellStyle name="Normal 9" xfId="1352"/>
    <cellStyle name="Normal 9 2" xfId="2617"/>
    <cellStyle name="Normal_Domestic 14042009_ITI_draft" xfId="2"/>
    <cellStyle name="normální_Price list 2006 - RWRUS" xfId="2614"/>
    <cellStyle name="Note 2" xfId="92"/>
    <cellStyle name="Note 3" xfId="1351"/>
    <cellStyle name="Note 3 2" xfId="2609"/>
    <cellStyle name="Output 2" xfId="93"/>
    <cellStyle name="Percent 2" xfId="13"/>
    <cellStyle name="Percent 2 2" xfId="731"/>
    <cellStyle name="Percent 2 2 2" xfId="1990"/>
    <cellStyle name="Percent 2 3" xfId="1368"/>
    <cellStyle name="Percent 3" xfId="687"/>
    <cellStyle name="Percent 4" xfId="732"/>
    <cellStyle name="Percent 5" xfId="1369"/>
    <cellStyle name="Percent 6" xfId="1353"/>
    <cellStyle name="SAPBEXstdItem" xfId="17"/>
    <cellStyle name="Title 2" xfId="94"/>
    <cellStyle name="Total 2" xfId="95"/>
    <cellStyle name="Warning Text 2" xfId="96"/>
    <cellStyle name="Акцент1" xfId="704" builtinId="29" customBuiltin="1"/>
    <cellStyle name="Акцент2" xfId="708" builtinId="33" customBuiltin="1"/>
    <cellStyle name="Акцент3" xfId="712" builtinId="37" customBuiltin="1"/>
    <cellStyle name="Акцент4" xfId="716" builtinId="41" customBuiltin="1"/>
    <cellStyle name="Акцент5" xfId="720" builtinId="45" customBuiltin="1"/>
    <cellStyle name="Акцент6" xfId="724" builtinId="49" customBuiltin="1"/>
    <cellStyle name="Ввод " xfId="696" builtinId="20" customBuiltin="1"/>
    <cellStyle name="Вывод" xfId="697" builtinId="21" customBuiltin="1"/>
    <cellStyle name="Вычисление" xfId="698" builtinId="22" customBuiltin="1"/>
    <cellStyle name="Гиперссылка" xfId="2610" builtinId="8"/>
    <cellStyle name="Денежный 2" xfId="18"/>
    <cellStyle name="Денежный 2 2" xfId="32"/>
    <cellStyle name="Заголовок 1" xfId="689" builtinId="16" customBuiltin="1"/>
    <cellStyle name="Заголовок 2" xfId="690" builtinId="17" customBuiltin="1"/>
    <cellStyle name="Заголовок 3" xfId="691" builtinId="18" customBuiltin="1"/>
    <cellStyle name="Заголовок 4" xfId="692" builtinId="19" customBuiltin="1"/>
    <cellStyle name="Итог" xfId="703" builtinId="25" customBuiltin="1"/>
    <cellStyle name="Контрольная ячейка" xfId="700" builtinId="23" customBuiltin="1"/>
    <cellStyle name="Название" xfId="688" builtinId="15" customBuiltin="1"/>
    <cellStyle name="Нейтральный" xfId="695" builtinId="28" customBuiltin="1"/>
    <cellStyle name="Обычный" xfId="0" builtinId="0"/>
    <cellStyle name="Обычный 10" xfId="40"/>
    <cellStyle name="Обычный 10 2" xfId="45"/>
    <cellStyle name="Обычный 10 2 2" xfId="179"/>
    <cellStyle name="Обычный 10 2 2 2" xfId="362"/>
    <cellStyle name="Обычный 10 2 2 2 2" xfId="1029"/>
    <cellStyle name="Обычный 10 2 2 2 2 2" xfId="2287"/>
    <cellStyle name="Обычный 10 2 2 2 3" xfId="1666"/>
    <cellStyle name="Обычный 10 2 2 3" xfId="846"/>
    <cellStyle name="Обычный 10 2 2 3 2" xfId="2104"/>
    <cellStyle name="Обычный 10 2 2 4" xfId="1483"/>
    <cellStyle name="Обычный 10 2 3" xfId="361"/>
    <cellStyle name="Обычный 10 2 3 2" xfId="1028"/>
    <cellStyle name="Обычный 10 2 3 2 2" xfId="2286"/>
    <cellStyle name="Обычный 10 2 3 3" xfId="1665"/>
    <cellStyle name="Обычный 10 2 4" xfId="755"/>
    <cellStyle name="Обычный 10 2 4 2" xfId="2013"/>
    <cellStyle name="Обычный 10 2 5" xfId="1392"/>
    <cellStyle name="Обычный 10 3" xfId="101"/>
    <cellStyle name="Обычный 10 3 2" xfId="145"/>
    <cellStyle name="Обычный 10 3 2 2" xfId="181"/>
    <cellStyle name="Обычный 10 3 2 2 2" xfId="365"/>
    <cellStyle name="Обычный 10 3 2 2 2 2" xfId="1032"/>
    <cellStyle name="Обычный 10 3 2 2 2 2 2" xfId="2290"/>
    <cellStyle name="Обычный 10 3 2 2 2 3" xfId="1669"/>
    <cellStyle name="Обычный 10 3 2 2 3" xfId="848"/>
    <cellStyle name="Обычный 10 3 2 2 3 2" xfId="2106"/>
    <cellStyle name="Обычный 10 3 2 2 4" xfId="1485"/>
    <cellStyle name="Обычный 10 3 2 3" xfId="364"/>
    <cellStyle name="Обычный 10 3 2 3 2" xfId="1031"/>
    <cellStyle name="Обычный 10 3 2 3 2 2" xfId="2289"/>
    <cellStyle name="Обычный 10 3 2 3 3" xfId="1668"/>
    <cellStyle name="Обычный 10 3 2 4" xfId="812"/>
    <cellStyle name="Обычный 10 3 2 4 2" xfId="2070"/>
    <cellStyle name="Обычный 10 3 2 5" xfId="1449"/>
    <cellStyle name="Обычный 10 3 3" xfId="180"/>
    <cellStyle name="Обычный 10 3 3 2" xfId="366"/>
    <cellStyle name="Обычный 10 3 3 2 2" xfId="1033"/>
    <cellStyle name="Обычный 10 3 3 2 2 2" xfId="2291"/>
    <cellStyle name="Обычный 10 3 3 2 3" xfId="1670"/>
    <cellStyle name="Обычный 10 3 3 3" xfId="847"/>
    <cellStyle name="Обычный 10 3 3 3 2" xfId="2105"/>
    <cellStyle name="Обычный 10 3 3 4" xfId="1484"/>
    <cellStyle name="Обычный 10 3 4" xfId="363"/>
    <cellStyle name="Обычный 10 3 4 2" xfId="1030"/>
    <cellStyle name="Обычный 10 3 4 2 2" xfId="2288"/>
    <cellStyle name="Обычный 10 3 4 3" xfId="1667"/>
    <cellStyle name="Обычный 10 3 5" xfId="768"/>
    <cellStyle name="Обычный 10 3 5 2" xfId="2026"/>
    <cellStyle name="Обычный 10 3 6" xfId="1405"/>
    <cellStyle name="Обычный 10 4" xfId="178"/>
    <cellStyle name="Обычный 10 4 2" xfId="367"/>
    <cellStyle name="Обычный 10 4 2 2" xfId="1034"/>
    <cellStyle name="Обычный 10 4 2 2 2" xfId="2292"/>
    <cellStyle name="Обычный 10 4 2 3" xfId="1671"/>
    <cellStyle name="Обычный 10 4 3" xfId="845"/>
    <cellStyle name="Обычный 10 4 3 2" xfId="2103"/>
    <cellStyle name="Обычный 10 4 4" xfId="1482"/>
    <cellStyle name="Обычный 10 5" xfId="297"/>
    <cellStyle name="Обычный 10 5 2" xfId="368"/>
    <cellStyle name="Обычный 10 5 2 2" xfId="1035"/>
    <cellStyle name="Обычный 10 5 2 2 2" xfId="2293"/>
    <cellStyle name="Обычный 10 5 2 3" xfId="1672"/>
    <cellStyle name="Обычный 10 5 3" xfId="964"/>
    <cellStyle name="Обычный 10 5 3 2" xfId="2222"/>
    <cellStyle name="Обычный 10 5 4" xfId="1601"/>
    <cellStyle name="Обычный 10 6" xfId="360"/>
    <cellStyle name="Обычный 10 6 2" xfId="1027"/>
    <cellStyle name="Обычный 10 6 2 2" xfId="2285"/>
    <cellStyle name="Обычный 10 6 3" xfId="1664"/>
    <cellStyle name="Обычный 10 7" xfId="750"/>
    <cellStyle name="Обычный 10 7 2" xfId="2008"/>
    <cellStyle name="Обычный 10 8" xfId="1387"/>
    <cellStyle name="Обычный 11" xfId="43"/>
    <cellStyle name="Обычный 11 2" xfId="182"/>
    <cellStyle name="Обычный 11 2 2" xfId="370"/>
    <cellStyle name="Обычный 11 2 2 2" xfId="1037"/>
    <cellStyle name="Обычный 11 2 2 2 2" xfId="2295"/>
    <cellStyle name="Обычный 11 2 2 3" xfId="1674"/>
    <cellStyle name="Обычный 11 2 3" xfId="849"/>
    <cellStyle name="Обычный 11 2 3 2" xfId="2107"/>
    <cellStyle name="Обычный 11 2 4" xfId="1486"/>
    <cellStyle name="Обычный 11 3" xfId="369"/>
    <cellStyle name="Обычный 11 3 2" xfId="1036"/>
    <cellStyle name="Обычный 11 3 2 2" xfId="2294"/>
    <cellStyle name="Обычный 11 3 3" xfId="1673"/>
    <cellStyle name="Обычный 11 4" xfId="753"/>
    <cellStyle name="Обычный 11 4 2" xfId="2011"/>
    <cellStyle name="Обычный 11 5" xfId="1390"/>
    <cellStyle name="Обычный 12" xfId="46"/>
    <cellStyle name="Обычный 12 2" xfId="130"/>
    <cellStyle name="Обычный 12 2 2" xfId="151"/>
    <cellStyle name="Обычный 12 2 2 2" xfId="158"/>
    <cellStyle name="Обычный 12 2 2 2 2" xfId="186"/>
    <cellStyle name="Обычный 12 2 2 2 2 2" xfId="375"/>
    <cellStyle name="Обычный 12 2 2 2 2 2 2" xfId="1042"/>
    <cellStyle name="Обычный 12 2 2 2 2 2 2 2" xfId="2300"/>
    <cellStyle name="Обычный 12 2 2 2 2 2 3" xfId="1679"/>
    <cellStyle name="Обычный 12 2 2 2 2 3" xfId="853"/>
    <cellStyle name="Обычный 12 2 2 2 2 3 2" xfId="2111"/>
    <cellStyle name="Обычный 12 2 2 2 2 4" xfId="1490"/>
    <cellStyle name="Обычный 12 2 2 2 3" xfId="290"/>
    <cellStyle name="Обычный 12 2 2 2 3 2" xfId="345"/>
    <cellStyle name="Обычный 12 2 2 2 3 2 2" xfId="1012"/>
    <cellStyle name="Обычный 12 2 2 2 3 2 2 2" xfId="2270"/>
    <cellStyle name="Обычный 12 2 2 2 3 2 3" xfId="1649"/>
    <cellStyle name="Обычный 12 2 2 2 3 3" xfId="376"/>
    <cellStyle name="Обычный 12 2 2 2 3 3 2" xfId="1043"/>
    <cellStyle name="Обычный 12 2 2 2 3 3 2 2" xfId="2301"/>
    <cellStyle name="Обычный 12 2 2 2 3 3 3" xfId="1680"/>
    <cellStyle name="Обычный 12 2 2 2 3 4" xfId="612"/>
    <cellStyle name="Обычный 12 2 2 2 3 4 2" xfId="1279"/>
    <cellStyle name="Обычный 12 2 2 2 3 4 2 2" xfId="2537"/>
    <cellStyle name="Обычный 12 2 2 2 3 4 3" xfId="1916"/>
    <cellStyle name="Обычный 12 2 2 2 3 5" xfId="957"/>
    <cellStyle name="Обычный 12 2 2 2 3 5 2" xfId="2215"/>
    <cellStyle name="Обычный 12 2 2 2 3 6" xfId="1594"/>
    <cellStyle name="Обычный 12 2 2 2 4" xfId="374"/>
    <cellStyle name="Обычный 12 2 2 2 4 2" xfId="1041"/>
    <cellStyle name="Обычный 12 2 2 2 4 2 2" xfId="2299"/>
    <cellStyle name="Обычный 12 2 2 2 4 3" xfId="1678"/>
    <cellStyle name="Обычный 12 2 2 2 5" xfId="825"/>
    <cellStyle name="Обычный 12 2 2 2 5 2" xfId="2083"/>
    <cellStyle name="Обычный 12 2 2 2 6" xfId="1462"/>
    <cellStyle name="Обычный 12 2 2 3" xfId="185"/>
    <cellStyle name="Обычный 12 2 2 3 2" xfId="377"/>
    <cellStyle name="Обычный 12 2 2 3 2 2" xfId="1044"/>
    <cellStyle name="Обычный 12 2 2 3 2 2 2" xfId="2302"/>
    <cellStyle name="Обычный 12 2 2 3 2 3" xfId="1681"/>
    <cellStyle name="Обычный 12 2 2 3 3" xfId="852"/>
    <cellStyle name="Обычный 12 2 2 3 3 2" xfId="2110"/>
    <cellStyle name="Обычный 12 2 2 3 4" xfId="1489"/>
    <cellStyle name="Обычный 12 2 2 4" xfId="373"/>
    <cellStyle name="Обычный 12 2 2 4 2" xfId="1040"/>
    <cellStyle name="Обычный 12 2 2 4 2 2" xfId="2298"/>
    <cellStyle name="Обычный 12 2 2 4 3" xfId="1677"/>
    <cellStyle name="Обычный 12 2 2 5" xfId="818"/>
    <cellStyle name="Обычный 12 2 2 5 2" xfId="2076"/>
    <cellStyle name="Обычный 12 2 2 6" xfId="1455"/>
    <cellStyle name="Обычный 12 2 3" xfId="184"/>
    <cellStyle name="Обычный 12 2 3 2" xfId="378"/>
    <cellStyle name="Обычный 12 2 3 2 2" xfId="1045"/>
    <cellStyle name="Обычный 12 2 3 2 2 2" xfId="2303"/>
    <cellStyle name="Обычный 12 2 3 2 3" xfId="1682"/>
    <cellStyle name="Обычный 12 2 3 3" xfId="851"/>
    <cellStyle name="Обычный 12 2 3 3 2" xfId="2109"/>
    <cellStyle name="Обычный 12 2 3 4" xfId="1488"/>
    <cellStyle name="Обычный 12 2 4" xfId="372"/>
    <cellStyle name="Обычный 12 2 4 2" xfId="1039"/>
    <cellStyle name="Обычный 12 2 4 2 2" xfId="2297"/>
    <cellStyle name="Обычный 12 2 4 3" xfId="1676"/>
    <cellStyle name="Обычный 12 2 5" xfId="797"/>
    <cellStyle name="Обычный 12 2 5 2" xfId="2055"/>
    <cellStyle name="Обычный 12 2 6" xfId="1434"/>
    <cellStyle name="Обычный 12 3" xfId="183"/>
    <cellStyle name="Обычный 12 3 2" xfId="379"/>
    <cellStyle name="Обычный 12 3 2 2" xfId="1046"/>
    <cellStyle name="Обычный 12 3 2 2 2" xfId="2304"/>
    <cellStyle name="Обычный 12 3 2 3" xfId="1683"/>
    <cellStyle name="Обычный 12 3 3" xfId="850"/>
    <cellStyle name="Обычный 12 3 3 2" xfId="2108"/>
    <cellStyle name="Обычный 12 3 4" xfId="1487"/>
    <cellStyle name="Обычный 12 4" xfId="371"/>
    <cellStyle name="Обычный 12 4 2" xfId="1038"/>
    <cellStyle name="Обычный 12 4 2 2" xfId="2296"/>
    <cellStyle name="Обычный 12 4 3" xfId="1675"/>
    <cellStyle name="Обычный 12 5" xfId="756"/>
    <cellStyle name="Обычный 12 5 2" xfId="2014"/>
    <cellStyle name="Обычный 12 6" xfId="1393"/>
    <cellStyle name="Обычный 13" xfId="48"/>
    <cellStyle name="Обычный 13 2" xfId="102"/>
    <cellStyle name="Обычный 13 2 2" xfId="106"/>
    <cellStyle name="Обычный 13 2 2 2" xfId="118"/>
    <cellStyle name="Обычный 13 2 2 2 2" xfId="139"/>
    <cellStyle name="Обычный 13 2 2 2 2 2" xfId="165"/>
    <cellStyle name="Обычный 13 2 2 2 2 2 2" xfId="191"/>
    <cellStyle name="Обычный 13 2 2 2 2 2 2 2" xfId="386"/>
    <cellStyle name="Обычный 13 2 2 2 2 2 2 2 2" xfId="1053"/>
    <cellStyle name="Обычный 13 2 2 2 2 2 2 2 2 2" xfId="2311"/>
    <cellStyle name="Обычный 13 2 2 2 2 2 2 2 3" xfId="1690"/>
    <cellStyle name="Обычный 13 2 2 2 2 2 2 3" xfId="858"/>
    <cellStyle name="Обычный 13 2 2 2 2 2 2 3 2" xfId="2116"/>
    <cellStyle name="Обычный 13 2 2 2 2 2 2 4" xfId="1495"/>
    <cellStyle name="Обычный 13 2 2 2 2 2 3" xfId="316"/>
    <cellStyle name="Обычный 13 2 2 2 2 2 3 2" xfId="354"/>
    <cellStyle name="Обычный 13 2 2 2 2 2 3 2 2" xfId="1021"/>
    <cellStyle name="Обычный 13 2 2 2 2 2 3 2 2 2" xfId="2279"/>
    <cellStyle name="Обычный 13 2 2 2 2 2 3 2 3" xfId="1658"/>
    <cellStyle name="Обычный 13 2 2 2 2 2 3 3" xfId="983"/>
    <cellStyle name="Обычный 13 2 2 2 2 2 3 3 2" xfId="2241"/>
    <cellStyle name="Обычный 13 2 2 2 2 2 3 4" xfId="1620"/>
    <cellStyle name="Обычный 13 2 2 2 2 2 4" xfId="325"/>
    <cellStyle name="Обычный 13 2 2 2 2 2 4 2" xfId="636"/>
    <cellStyle name="Обычный 13 2 2 2 2 2 4 2 2" xfId="1303"/>
    <cellStyle name="Обычный 13 2 2 2 2 2 4 2 2 2" xfId="2561"/>
    <cellStyle name="Обычный 13 2 2 2 2 2 4 2 3" xfId="1940"/>
    <cellStyle name="Обычный 13 2 2 2 2 2 4 3" xfId="676"/>
    <cellStyle name="Обычный 13 2 2 2 2 2 4 3 2" xfId="1343"/>
    <cellStyle name="Обычный 13 2 2 2 2 2 4 3 2 2" xfId="2601"/>
    <cellStyle name="Обычный 13 2 2 2 2 2 4 3 3" xfId="1980"/>
    <cellStyle name="Обычный 13 2 2 2 2 2 4 4" xfId="992"/>
    <cellStyle name="Обычный 13 2 2 2 2 2 4 4 2" xfId="2250"/>
    <cellStyle name="Обычный 13 2 2 2 2 2 4 5" xfId="1629"/>
    <cellStyle name="Обычный 13 2 2 2 2 2 5" xfId="385"/>
    <cellStyle name="Обычный 13 2 2 2 2 2 5 2" xfId="1052"/>
    <cellStyle name="Обычный 13 2 2 2 2 2 5 2 2" xfId="2310"/>
    <cellStyle name="Обычный 13 2 2 2 2 2 5 3" xfId="1689"/>
    <cellStyle name="Обычный 13 2 2 2 2 2 6" xfId="832"/>
    <cellStyle name="Обычный 13 2 2 2 2 2 6 2" xfId="2090"/>
    <cellStyle name="Обычный 13 2 2 2 2 2 7" xfId="1469"/>
    <cellStyle name="Обычный 13 2 2 2 2 3" xfId="176"/>
    <cellStyle name="Обычный 13 2 2 2 2 3 2" xfId="387"/>
    <cellStyle name="Обычный 13 2 2 2 2 3 2 2" xfId="1054"/>
    <cellStyle name="Обычный 13 2 2 2 2 3 2 2 2" xfId="2312"/>
    <cellStyle name="Обычный 13 2 2 2 2 3 2 3" xfId="1691"/>
    <cellStyle name="Обычный 13 2 2 2 2 3 3" xfId="843"/>
    <cellStyle name="Обычный 13 2 2 2 2 3 3 2" xfId="2101"/>
    <cellStyle name="Обычный 13 2 2 2 2 3 4" xfId="1480"/>
    <cellStyle name="Обычный 13 2 2 2 2 4" xfId="284"/>
    <cellStyle name="Обычный 13 2 2 2 2 4 2" xfId="293"/>
    <cellStyle name="Обычный 13 2 2 2 2 4 2 2" xfId="309"/>
    <cellStyle name="Обычный 13 2 2 2 2 4 2 2 2" xfId="390"/>
    <cellStyle name="Обычный 13 2 2 2 2 4 2 2 2 2" xfId="1057"/>
    <cellStyle name="Обычный 13 2 2 2 2 4 2 2 2 2 2" xfId="2315"/>
    <cellStyle name="Обычный 13 2 2 2 2 4 2 2 2 3" xfId="1694"/>
    <cellStyle name="Обычный 13 2 2 2 2 4 2 2 3" xfId="632"/>
    <cellStyle name="Обычный 13 2 2 2 2 4 2 2 3 2" xfId="682"/>
    <cellStyle name="Обычный 13 2 2 2 2 4 2 2 3 2 2" xfId="1349"/>
    <cellStyle name="Обычный 13 2 2 2 2 4 2 2 3 2 2 2" xfId="2607"/>
    <cellStyle name="Обычный 13 2 2 2 2 4 2 2 3 2 3" xfId="1986"/>
    <cellStyle name="Обычный 13 2 2 2 2 4 2 2 3 3" xfId="1299"/>
    <cellStyle name="Обычный 13 2 2 2 2 4 2 2 3 3 2" xfId="2557"/>
    <cellStyle name="Обычный 13 2 2 2 2 4 2 2 3 4" xfId="1936"/>
    <cellStyle name="Обычный 13 2 2 2 2 4 2 2 4" xfId="976"/>
    <cellStyle name="Обычный 13 2 2 2 2 4 2 2 4 2" xfId="2234"/>
    <cellStyle name="Обычный 13 2 2 2 2 4 2 2 5" xfId="1613"/>
    <cellStyle name="Обычный 13 2 2 2 2 4 2 3" xfId="389"/>
    <cellStyle name="Обычный 13 2 2 2 2 4 2 3 2" xfId="1056"/>
    <cellStyle name="Обычный 13 2 2 2 2 4 2 3 2 2" xfId="2314"/>
    <cellStyle name="Обычный 13 2 2 2 2 4 2 3 3" xfId="1693"/>
    <cellStyle name="Обычный 13 2 2 2 2 4 2 4" xfId="960"/>
    <cellStyle name="Обычный 13 2 2 2 2 4 2 4 2" xfId="2218"/>
    <cellStyle name="Обычный 13 2 2 2 2 4 2 5" xfId="1597"/>
    <cellStyle name="Обычный 13 2 2 2 2 4 3" xfId="388"/>
    <cellStyle name="Обычный 13 2 2 2 2 4 3 2" xfId="1055"/>
    <cellStyle name="Обычный 13 2 2 2 2 4 3 2 2" xfId="2313"/>
    <cellStyle name="Обычный 13 2 2 2 2 4 3 3" xfId="1692"/>
    <cellStyle name="Обычный 13 2 2 2 2 4 4" xfId="951"/>
    <cellStyle name="Обычный 13 2 2 2 2 4 4 2" xfId="2209"/>
    <cellStyle name="Обычный 13 2 2 2 2 4 5" xfId="1588"/>
    <cellStyle name="Обычный 13 2 2 2 2 5" xfId="307"/>
    <cellStyle name="Обычный 13 2 2 2 2 5 2" xfId="391"/>
    <cellStyle name="Обычный 13 2 2 2 2 5 2 2" xfId="1058"/>
    <cellStyle name="Обычный 13 2 2 2 2 5 2 2 2" xfId="2316"/>
    <cellStyle name="Обычный 13 2 2 2 2 5 2 3" xfId="1695"/>
    <cellStyle name="Обычный 13 2 2 2 2 5 3" xfId="630"/>
    <cellStyle name="Обычный 13 2 2 2 2 5 3 2" xfId="680"/>
    <cellStyle name="Обычный 13 2 2 2 2 5 3 2 2" xfId="1347"/>
    <cellStyle name="Обычный 13 2 2 2 2 5 3 2 2 2" xfId="2605"/>
    <cellStyle name="Обычный 13 2 2 2 2 5 3 2 3" xfId="1984"/>
    <cellStyle name="Обычный 13 2 2 2 2 5 3 3" xfId="1297"/>
    <cellStyle name="Обычный 13 2 2 2 2 5 3 3 2" xfId="2555"/>
    <cellStyle name="Обычный 13 2 2 2 2 5 3 4" xfId="1934"/>
    <cellStyle name="Обычный 13 2 2 2 2 5 4" xfId="974"/>
    <cellStyle name="Обычный 13 2 2 2 2 5 4 2" xfId="2232"/>
    <cellStyle name="Обычный 13 2 2 2 2 5 5" xfId="1611"/>
    <cellStyle name="Обычный 13 2 2 2 2 6" xfId="334"/>
    <cellStyle name="Обычный 13 2 2 2 2 6 2" xfId="654"/>
    <cellStyle name="Обычный 13 2 2 2 2 6 2 2" xfId="1321"/>
    <cellStyle name="Обычный 13 2 2 2 2 6 2 2 2" xfId="2579"/>
    <cellStyle name="Обычный 13 2 2 2 2 6 2 3" xfId="1958"/>
    <cellStyle name="Обычный 13 2 2 2 2 6 3" xfId="1001"/>
    <cellStyle name="Обычный 13 2 2 2 2 6 3 2" xfId="2259"/>
    <cellStyle name="Обычный 13 2 2 2 2 6 4" xfId="1638"/>
    <cellStyle name="Обычный 13 2 2 2 2 7" xfId="384"/>
    <cellStyle name="Обычный 13 2 2 2 2 7 2" xfId="1051"/>
    <cellStyle name="Обычный 13 2 2 2 2 7 2 2" xfId="2309"/>
    <cellStyle name="Обычный 13 2 2 2 2 7 3" xfId="1688"/>
    <cellStyle name="Обычный 13 2 2 2 2 8" xfId="806"/>
    <cellStyle name="Обычный 13 2 2 2 2 8 2" xfId="2064"/>
    <cellStyle name="Обычный 13 2 2 2 2 9" xfId="1443"/>
    <cellStyle name="Обычный 13 2 2 2 3" xfId="190"/>
    <cellStyle name="Обычный 13 2 2 2 3 2" xfId="392"/>
    <cellStyle name="Обычный 13 2 2 2 3 2 2" xfId="1059"/>
    <cellStyle name="Обычный 13 2 2 2 3 2 2 2" xfId="2317"/>
    <cellStyle name="Обычный 13 2 2 2 3 2 3" xfId="1696"/>
    <cellStyle name="Обычный 13 2 2 2 3 3" xfId="857"/>
    <cellStyle name="Обычный 13 2 2 2 3 3 2" xfId="2115"/>
    <cellStyle name="Обычный 13 2 2 2 3 4" xfId="1494"/>
    <cellStyle name="Обычный 13 2 2 2 4" xfId="383"/>
    <cellStyle name="Обычный 13 2 2 2 4 2" xfId="1050"/>
    <cellStyle name="Обычный 13 2 2 2 4 2 2" xfId="2308"/>
    <cellStyle name="Обычный 13 2 2 2 4 3" xfId="1687"/>
    <cellStyle name="Обычный 13 2 2 2 5" xfId="785"/>
    <cellStyle name="Обычный 13 2 2 2 5 2" xfId="2043"/>
    <cellStyle name="Обычный 13 2 2 2 6" xfId="1422"/>
    <cellStyle name="Обычный 13 2 2 3" xfId="189"/>
    <cellStyle name="Обычный 13 2 2 3 2" xfId="393"/>
    <cellStyle name="Обычный 13 2 2 3 2 2" xfId="1060"/>
    <cellStyle name="Обычный 13 2 2 3 2 2 2" xfId="2318"/>
    <cellStyle name="Обычный 13 2 2 3 2 3" xfId="1697"/>
    <cellStyle name="Обычный 13 2 2 3 3" xfId="856"/>
    <cellStyle name="Обычный 13 2 2 3 3 2" xfId="2114"/>
    <cellStyle name="Обычный 13 2 2 3 4" xfId="1493"/>
    <cellStyle name="Обычный 13 2 2 4" xfId="382"/>
    <cellStyle name="Обычный 13 2 2 4 2" xfId="1049"/>
    <cellStyle name="Обычный 13 2 2 4 2 2" xfId="2307"/>
    <cellStyle name="Обычный 13 2 2 4 3" xfId="1686"/>
    <cellStyle name="Обычный 13 2 2 5" xfId="773"/>
    <cellStyle name="Обычный 13 2 2 5 2" xfId="2031"/>
    <cellStyle name="Обычный 13 2 2 6" xfId="1410"/>
    <cellStyle name="Обычный 13 2 3" xfId="123"/>
    <cellStyle name="Обычный 13 2 3 2" xfId="127"/>
    <cellStyle name="Обычный 13 2 3 2 2" xfId="171"/>
    <cellStyle name="Обычный 13 2 3 2 2 2" xfId="194"/>
    <cellStyle name="Обычный 13 2 3 2 2 2 2" xfId="397"/>
    <cellStyle name="Обычный 13 2 3 2 2 2 2 2" xfId="1064"/>
    <cellStyle name="Обычный 13 2 3 2 2 2 2 2 2" xfId="2322"/>
    <cellStyle name="Обычный 13 2 3 2 2 2 2 3" xfId="1701"/>
    <cellStyle name="Обычный 13 2 3 2 2 2 3" xfId="861"/>
    <cellStyle name="Обычный 13 2 3 2 2 2 3 2" xfId="2119"/>
    <cellStyle name="Обычный 13 2 3 2 2 2 4" xfId="1498"/>
    <cellStyle name="Обычный 13 2 3 2 2 3" xfId="322"/>
    <cellStyle name="Обычный 13 2 3 2 2 3 2" xfId="359"/>
    <cellStyle name="Обычный 13 2 3 2 2 3 2 2" xfId="1026"/>
    <cellStyle name="Обычный 13 2 3 2 2 3 2 2 2" xfId="2284"/>
    <cellStyle name="Обычный 13 2 3 2 2 3 2 3" xfId="1663"/>
    <cellStyle name="Обычный 13 2 3 2 2 3 3" xfId="657"/>
    <cellStyle name="Обычный 13 2 3 2 2 3 3 2" xfId="1324"/>
    <cellStyle name="Обычный 13 2 3 2 2 3 3 2 2" xfId="2582"/>
    <cellStyle name="Обычный 13 2 3 2 2 3 3 3" xfId="1961"/>
    <cellStyle name="Обычный 13 2 3 2 2 3 4" xfId="989"/>
    <cellStyle name="Обычный 13 2 3 2 2 3 4 2" xfId="2247"/>
    <cellStyle name="Обычный 13 2 3 2 2 3 5" xfId="1626"/>
    <cellStyle name="Обычный 13 2 3 2 2 4" xfId="328"/>
    <cellStyle name="Обычный 13 2 3 2 2 4 2" xfId="639"/>
    <cellStyle name="Обычный 13 2 3 2 2 4 2 2" xfId="1306"/>
    <cellStyle name="Обычный 13 2 3 2 2 4 2 2 2" xfId="2564"/>
    <cellStyle name="Обычный 13 2 3 2 2 4 2 3" xfId="1943"/>
    <cellStyle name="Обычный 13 2 3 2 2 4 3" xfId="669"/>
    <cellStyle name="Обычный 13 2 3 2 2 4 3 2" xfId="1336"/>
    <cellStyle name="Обычный 13 2 3 2 2 4 3 2 2" xfId="2594"/>
    <cellStyle name="Обычный 13 2 3 2 2 4 3 3" xfId="1973"/>
    <cellStyle name="Обычный 13 2 3 2 2 4 4" xfId="995"/>
    <cellStyle name="Обычный 13 2 3 2 2 4 4 2" xfId="2253"/>
    <cellStyle name="Обычный 13 2 3 2 2 4 5" xfId="1632"/>
    <cellStyle name="Обычный 13 2 3 2 2 5" xfId="396"/>
    <cellStyle name="Обычный 13 2 3 2 2 5 2" xfId="1063"/>
    <cellStyle name="Обычный 13 2 3 2 2 5 2 2" xfId="2321"/>
    <cellStyle name="Обычный 13 2 3 2 2 5 3" xfId="1700"/>
    <cellStyle name="Обычный 13 2 3 2 2 6" xfId="838"/>
    <cellStyle name="Обычный 13 2 3 2 2 6 2" xfId="2096"/>
    <cellStyle name="Обычный 13 2 3 2 2 7" xfId="1475"/>
    <cellStyle name="Обычный 13 2 3 2 3" xfId="193"/>
    <cellStyle name="Обычный 13 2 3 2 3 2" xfId="398"/>
    <cellStyle name="Обычный 13 2 3 2 3 2 2" xfId="1065"/>
    <cellStyle name="Обычный 13 2 3 2 3 2 2 2" xfId="2323"/>
    <cellStyle name="Обычный 13 2 3 2 3 2 3" xfId="1702"/>
    <cellStyle name="Обычный 13 2 3 2 3 3" xfId="860"/>
    <cellStyle name="Обычный 13 2 3 2 3 3 2" xfId="2118"/>
    <cellStyle name="Обычный 13 2 3 2 3 4" xfId="1497"/>
    <cellStyle name="Обычный 13 2 3 2 4" xfId="395"/>
    <cellStyle name="Обычный 13 2 3 2 4 2" xfId="1062"/>
    <cellStyle name="Обычный 13 2 3 2 4 2 2" xfId="2320"/>
    <cellStyle name="Обычный 13 2 3 2 4 3" xfId="1699"/>
    <cellStyle name="Обычный 13 2 3 2 5" xfId="794"/>
    <cellStyle name="Обычный 13 2 3 2 5 2" xfId="2052"/>
    <cellStyle name="Обычный 13 2 3 2 6" xfId="1431"/>
    <cellStyle name="Обычный 13 2 3 3" xfId="144"/>
    <cellStyle name="Обычный 13 2 3 3 2" xfId="167"/>
    <cellStyle name="Обычный 13 2 3 3 2 2" xfId="196"/>
    <cellStyle name="Обычный 13 2 3 3 2 2 2" xfId="401"/>
    <cellStyle name="Обычный 13 2 3 3 2 2 2 2" xfId="1068"/>
    <cellStyle name="Обычный 13 2 3 3 2 2 2 2 2" xfId="2326"/>
    <cellStyle name="Обычный 13 2 3 3 2 2 2 3" xfId="1705"/>
    <cellStyle name="Обычный 13 2 3 3 2 2 3" xfId="863"/>
    <cellStyle name="Обычный 13 2 3 3 2 2 3 2" xfId="2121"/>
    <cellStyle name="Обычный 13 2 3 3 2 2 4" xfId="1500"/>
    <cellStyle name="Обычный 13 2 3 3 2 3" xfId="318"/>
    <cellStyle name="Обычный 13 2 3 3 2 3 2" xfId="356"/>
    <cellStyle name="Обычный 13 2 3 3 2 3 2 2" xfId="1023"/>
    <cellStyle name="Обычный 13 2 3 3 2 3 2 2 2" xfId="2281"/>
    <cellStyle name="Обычный 13 2 3 3 2 3 2 3" xfId="1660"/>
    <cellStyle name="Обычный 13 2 3 3 2 3 3" xfId="985"/>
    <cellStyle name="Обычный 13 2 3 3 2 3 3 2" xfId="2243"/>
    <cellStyle name="Обычный 13 2 3 3 2 3 4" xfId="1622"/>
    <cellStyle name="Обычный 13 2 3 3 2 4" xfId="327"/>
    <cellStyle name="Обычный 13 2 3 3 2 4 2" xfId="638"/>
    <cellStyle name="Обычный 13 2 3 3 2 4 2 2" xfId="1305"/>
    <cellStyle name="Обычный 13 2 3 3 2 4 2 2 2" xfId="2563"/>
    <cellStyle name="Обычный 13 2 3 3 2 4 2 3" xfId="1942"/>
    <cellStyle name="Обычный 13 2 3 3 2 4 3" xfId="674"/>
    <cellStyle name="Обычный 13 2 3 3 2 4 3 2" xfId="1341"/>
    <cellStyle name="Обычный 13 2 3 3 2 4 3 2 2" xfId="2599"/>
    <cellStyle name="Обычный 13 2 3 3 2 4 3 3" xfId="1978"/>
    <cellStyle name="Обычный 13 2 3 3 2 4 4" xfId="994"/>
    <cellStyle name="Обычный 13 2 3 3 2 4 4 2" xfId="2252"/>
    <cellStyle name="Обычный 13 2 3 3 2 4 5" xfId="1631"/>
    <cellStyle name="Обычный 13 2 3 3 2 5" xfId="400"/>
    <cellStyle name="Обычный 13 2 3 3 2 5 2" xfId="1067"/>
    <cellStyle name="Обычный 13 2 3 3 2 5 2 2" xfId="2325"/>
    <cellStyle name="Обычный 13 2 3 3 2 5 3" xfId="1704"/>
    <cellStyle name="Обычный 13 2 3 3 2 6" xfId="834"/>
    <cellStyle name="Обычный 13 2 3 3 2 6 2" xfId="2092"/>
    <cellStyle name="Обычный 13 2 3 3 2 7" xfId="1471"/>
    <cellStyle name="Обычный 13 2 3 3 3" xfId="195"/>
    <cellStyle name="Обычный 13 2 3 3 3 2" xfId="402"/>
    <cellStyle name="Обычный 13 2 3 3 3 2 2" xfId="1069"/>
    <cellStyle name="Обычный 13 2 3 3 3 2 2 2" xfId="2327"/>
    <cellStyle name="Обычный 13 2 3 3 3 2 3" xfId="1706"/>
    <cellStyle name="Обычный 13 2 3 3 3 3" xfId="862"/>
    <cellStyle name="Обычный 13 2 3 3 3 3 2" xfId="2120"/>
    <cellStyle name="Обычный 13 2 3 3 3 4" xfId="1499"/>
    <cellStyle name="Обычный 13 2 3 3 4" xfId="399"/>
    <cellStyle name="Обычный 13 2 3 3 4 2" xfId="1066"/>
    <cellStyle name="Обычный 13 2 3 3 4 2 2" xfId="2324"/>
    <cellStyle name="Обычный 13 2 3 3 4 3" xfId="1703"/>
    <cellStyle name="Обычный 13 2 3 3 5" xfId="811"/>
    <cellStyle name="Обычный 13 2 3 3 5 2" xfId="2069"/>
    <cellStyle name="Обычный 13 2 3 3 6" xfId="1448"/>
    <cellStyle name="Обычный 13 2 3 4" xfId="192"/>
    <cellStyle name="Обычный 13 2 3 4 2" xfId="403"/>
    <cellStyle name="Обычный 13 2 3 4 2 2" xfId="1070"/>
    <cellStyle name="Обычный 13 2 3 4 2 2 2" xfId="2328"/>
    <cellStyle name="Обычный 13 2 3 4 2 3" xfId="1707"/>
    <cellStyle name="Обычный 13 2 3 4 3" xfId="859"/>
    <cellStyle name="Обычный 13 2 3 4 3 2" xfId="2117"/>
    <cellStyle name="Обычный 13 2 3 4 4" xfId="1496"/>
    <cellStyle name="Обычный 13 2 3 5" xfId="394"/>
    <cellStyle name="Обычный 13 2 3 5 2" xfId="1061"/>
    <cellStyle name="Обычный 13 2 3 5 2 2" xfId="2319"/>
    <cellStyle name="Обычный 13 2 3 5 3" xfId="1698"/>
    <cellStyle name="Обычный 13 2 3 6" xfId="790"/>
    <cellStyle name="Обычный 13 2 3 6 2" xfId="2048"/>
    <cellStyle name="Обычный 13 2 3 7" xfId="1427"/>
    <cellStyle name="Обычный 13 2 4" xfId="188"/>
    <cellStyle name="Обычный 13 2 4 2" xfId="404"/>
    <cellStyle name="Обычный 13 2 4 2 2" xfId="1071"/>
    <cellStyle name="Обычный 13 2 4 2 2 2" xfId="2329"/>
    <cellStyle name="Обычный 13 2 4 2 3" xfId="1708"/>
    <cellStyle name="Обычный 13 2 4 3" xfId="855"/>
    <cellStyle name="Обычный 13 2 4 3 2" xfId="2113"/>
    <cellStyle name="Обычный 13 2 4 4" xfId="1492"/>
    <cellStyle name="Обычный 13 2 5" xfId="291"/>
    <cellStyle name="Обычный 13 2 5 2" xfId="405"/>
    <cellStyle name="Обычный 13 2 5 2 2" xfId="1072"/>
    <cellStyle name="Обычный 13 2 5 2 2 2" xfId="2330"/>
    <cellStyle name="Обычный 13 2 5 2 3" xfId="1709"/>
    <cellStyle name="Обычный 13 2 5 3" xfId="633"/>
    <cellStyle name="Обычный 13 2 5 3 2" xfId="1300"/>
    <cellStyle name="Обычный 13 2 5 3 2 2" xfId="2558"/>
    <cellStyle name="Обычный 13 2 5 3 3" xfId="1937"/>
    <cellStyle name="Обычный 13 2 5 4" xfId="659"/>
    <cellStyle name="Обычный 13 2 5 4 2" xfId="1326"/>
    <cellStyle name="Обычный 13 2 5 4 2 2" xfId="2584"/>
    <cellStyle name="Обычный 13 2 5 4 3" xfId="1963"/>
    <cellStyle name="Обычный 13 2 5 5" xfId="958"/>
    <cellStyle name="Обычный 13 2 5 5 2" xfId="2216"/>
    <cellStyle name="Обычный 13 2 5 6" xfId="1595"/>
    <cellStyle name="Обычный 13 2 6" xfId="381"/>
    <cellStyle name="Обычный 13 2 6 2" xfId="1048"/>
    <cellStyle name="Обычный 13 2 6 2 2" xfId="2306"/>
    <cellStyle name="Обычный 13 2 6 3" xfId="1685"/>
    <cellStyle name="Обычный 13 2 7" xfId="769"/>
    <cellStyle name="Обычный 13 2 7 2" xfId="2027"/>
    <cellStyle name="Обычный 13 2 8" xfId="1406"/>
    <cellStyle name="Обычный 13 3" xfId="187"/>
    <cellStyle name="Обычный 13 3 2" xfId="406"/>
    <cellStyle name="Обычный 13 3 2 2" xfId="1073"/>
    <cellStyle name="Обычный 13 3 2 2 2" xfId="2331"/>
    <cellStyle name="Обычный 13 3 2 3" xfId="1710"/>
    <cellStyle name="Обычный 13 3 3" xfId="854"/>
    <cellStyle name="Обычный 13 3 3 2" xfId="2112"/>
    <cellStyle name="Обычный 13 3 4" xfId="1491"/>
    <cellStyle name="Обычный 13 4" xfId="380"/>
    <cellStyle name="Обычный 13 4 2" xfId="1047"/>
    <cellStyle name="Обычный 13 4 2 2" xfId="2305"/>
    <cellStyle name="Обычный 13 4 3" xfId="1684"/>
    <cellStyle name="Обычный 13 5" xfId="758"/>
    <cellStyle name="Обычный 13 5 2" xfId="2016"/>
    <cellStyle name="Обычный 13 6" xfId="1395"/>
    <cellStyle name="Обычный 14" xfId="50"/>
    <cellStyle name="Обычный 14 2" xfId="128"/>
    <cellStyle name="Обычный 14 2 2" xfId="153"/>
    <cellStyle name="Обычный 14 2 2 2" xfId="156"/>
    <cellStyle name="Обычный 14 2 2 2 2" xfId="200"/>
    <cellStyle name="Обычный 14 2 2 2 2 2" xfId="411"/>
    <cellStyle name="Обычный 14 2 2 2 2 2 2" xfId="1078"/>
    <cellStyle name="Обычный 14 2 2 2 2 2 2 2" xfId="2336"/>
    <cellStyle name="Обычный 14 2 2 2 2 2 3" xfId="1715"/>
    <cellStyle name="Обычный 14 2 2 2 2 3" xfId="867"/>
    <cellStyle name="Обычный 14 2 2 2 2 3 2" xfId="2125"/>
    <cellStyle name="Обычный 14 2 2 2 2 4" xfId="1504"/>
    <cellStyle name="Обычный 14 2 2 2 3" xfId="288"/>
    <cellStyle name="Обычный 14 2 2 2 3 2" xfId="343"/>
    <cellStyle name="Обычный 14 2 2 2 3 2 2" xfId="1010"/>
    <cellStyle name="Обычный 14 2 2 2 3 2 2 2" xfId="2268"/>
    <cellStyle name="Обычный 14 2 2 2 3 2 3" xfId="1647"/>
    <cellStyle name="Обычный 14 2 2 2 3 3" xfId="412"/>
    <cellStyle name="Обычный 14 2 2 2 3 3 2" xfId="1079"/>
    <cellStyle name="Обычный 14 2 2 2 3 3 2 2" xfId="2337"/>
    <cellStyle name="Обычный 14 2 2 2 3 3 3" xfId="1716"/>
    <cellStyle name="Обычный 14 2 2 2 3 4" xfId="610"/>
    <cellStyle name="Обычный 14 2 2 2 3 4 2" xfId="1277"/>
    <cellStyle name="Обычный 14 2 2 2 3 4 2 2" xfId="2535"/>
    <cellStyle name="Обычный 14 2 2 2 3 4 3" xfId="1914"/>
    <cellStyle name="Обычный 14 2 2 2 3 5" xfId="955"/>
    <cellStyle name="Обычный 14 2 2 2 3 5 2" xfId="2213"/>
    <cellStyle name="Обычный 14 2 2 2 3 6" xfId="1592"/>
    <cellStyle name="Обычный 14 2 2 2 4" xfId="410"/>
    <cellStyle name="Обычный 14 2 2 2 4 2" xfId="1077"/>
    <cellStyle name="Обычный 14 2 2 2 4 2 2" xfId="2335"/>
    <cellStyle name="Обычный 14 2 2 2 4 3" xfId="1714"/>
    <cellStyle name="Обычный 14 2 2 2 5" xfId="823"/>
    <cellStyle name="Обычный 14 2 2 2 5 2" xfId="2081"/>
    <cellStyle name="Обычный 14 2 2 2 6" xfId="1460"/>
    <cellStyle name="Обычный 14 2 2 3" xfId="199"/>
    <cellStyle name="Обычный 14 2 2 3 2" xfId="413"/>
    <cellStyle name="Обычный 14 2 2 3 2 2" xfId="1080"/>
    <cellStyle name="Обычный 14 2 2 3 2 2 2" xfId="2338"/>
    <cellStyle name="Обычный 14 2 2 3 2 3" xfId="1717"/>
    <cellStyle name="Обычный 14 2 2 3 3" xfId="866"/>
    <cellStyle name="Обычный 14 2 2 3 3 2" xfId="2124"/>
    <cellStyle name="Обычный 14 2 2 3 4" xfId="1503"/>
    <cellStyle name="Обычный 14 2 2 4" xfId="409"/>
    <cellStyle name="Обычный 14 2 2 4 2" xfId="1076"/>
    <cellStyle name="Обычный 14 2 2 4 2 2" xfId="2334"/>
    <cellStyle name="Обычный 14 2 2 4 3" xfId="1713"/>
    <cellStyle name="Обычный 14 2 2 5" xfId="820"/>
    <cellStyle name="Обычный 14 2 2 5 2" xfId="2078"/>
    <cellStyle name="Обычный 14 2 2 6" xfId="1457"/>
    <cellStyle name="Обычный 14 2 3" xfId="198"/>
    <cellStyle name="Обычный 14 2 3 2" xfId="414"/>
    <cellStyle name="Обычный 14 2 3 2 2" xfId="1081"/>
    <cellStyle name="Обычный 14 2 3 2 2 2" xfId="2339"/>
    <cellStyle name="Обычный 14 2 3 2 3" xfId="1718"/>
    <cellStyle name="Обычный 14 2 3 3" xfId="865"/>
    <cellStyle name="Обычный 14 2 3 3 2" xfId="2123"/>
    <cellStyle name="Обычный 14 2 3 4" xfId="1502"/>
    <cellStyle name="Обычный 14 2 4" xfId="408"/>
    <cellStyle name="Обычный 14 2 4 2" xfId="1075"/>
    <cellStyle name="Обычный 14 2 4 2 2" xfId="2333"/>
    <cellStyle name="Обычный 14 2 4 3" xfId="1712"/>
    <cellStyle name="Обычный 14 2 5" xfId="795"/>
    <cellStyle name="Обычный 14 2 5 2" xfId="2053"/>
    <cellStyle name="Обычный 14 2 6" xfId="1432"/>
    <cellStyle name="Обычный 14 3" xfId="134"/>
    <cellStyle name="Обычный 14 3 2" xfId="201"/>
    <cellStyle name="Обычный 14 3 2 2" xfId="416"/>
    <cellStyle name="Обычный 14 3 2 2 2" xfId="1083"/>
    <cellStyle name="Обычный 14 3 2 2 2 2" xfId="2341"/>
    <cellStyle name="Обычный 14 3 2 2 3" xfId="1720"/>
    <cellStyle name="Обычный 14 3 2 3" xfId="868"/>
    <cellStyle name="Обычный 14 3 2 3 2" xfId="2126"/>
    <cellStyle name="Обычный 14 3 2 4" xfId="1505"/>
    <cellStyle name="Обычный 14 3 3" xfId="331"/>
    <cellStyle name="Обычный 14 3 3 2" xfId="651"/>
    <cellStyle name="Обычный 14 3 3 2 2" xfId="1318"/>
    <cellStyle name="Обычный 14 3 3 2 2 2" xfId="2576"/>
    <cellStyle name="Обычный 14 3 3 2 3" xfId="1955"/>
    <cellStyle name="Обычный 14 3 3 3" xfId="998"/>
    <cellStyle name="Обычный 14 3 3 3 2" xfId="2256"/>
    <cellStyle name="Обычный 14 3 3 4" xfId="1635"/>
    <cellStyle name="Обычный 14 3 4" xfId="415"/>
    <cellStyle name="Обычный 14 3 4 2" xfId="1082"/>
    <cellStyle name="Обычный 14 3 4 2 2" xfId="2340"/>
    <cellStyle name="Обычный 14 3 4 3" xfId="1719"/>
    <cellStyle name="Обычный 14 3 5" xfId="801"/>
    <cellStyle name="Обычный 14 3 5 2" xfId="2059"/>
    <cellStyle name="Обычный 14 3 6" xfId="1438"/>
    <cellStyle name="Обычный 14 4" xfId="197"/>
    <cellStyle name="Обычный 14 4 2" xfId="417"/>
    <cellStyle name="Обычный 14 4 2 2" xfId="1084"/>
    <cellStyle name="Обычный 14 4 2 2 2" xfId="2342"/>
    <cellStyle name="Обычный 14 4 2 3" xfId="1721"/>
    <cellStyle name="Обычный 14 4 3" xfId="864"/>
    <cellStyle name="Обычный 14 4 3 2" xfId="2122"/>
    <cellStyle name="Обычный 14 4 4" xfId="1501"/>
    <cellStyle name="Обычный 14 5" xfId="407"/>
    <cellStyle name="Обычный 14 5 2" xfId="1074"/>
    <cellStyle name="Обычный 14 5 2 2" xfId="2332"/>
    <cellStyle name="Обычный 14 5 3" xfId="1711"/>
    <cellStyle name="Обычный 14 6" xfId="760"/>
    <cellStyle name="Обычный 14 6 2" xfId="2018"/>
    <cellStyle name="Обычный 14 7" xfId="1397"/>
    <cellStyle name="Обычный 15" xfId="52"/>
    <cellStyle name="Обычный 15 2" xfId="112"/>
    <cellStyle name="Обычный 15 2 2" xfId="132"/>
    <cellStyle name="Обычный 15 2 2 2" xfId="149"/>
    <cellStyle name="Обычный 15 2 2 2 2" xfId="205"/>
    <cellStyle name="Обычный 15 2 2 2 2 2" xfId="422"/>
    <cellStyle name="Обычный 15 2 2 2 2 2 2" xfId="1089"/>
    <cellStyle name="Обычный 15 2 2 2 2 2 2 2" xfId="2347"/>
    <cellStyle name="Обычный 15 2 2 2 2 2 3" xfId="1726"/>
    <cellStyle name="Обычный 15 2 2 2 2 3" xfId="872"/>
    <cellStyle name="Обычный 15 2 2 2 2 3 2" xfId="2130"/>
    <cellStyle name="Обычный 15 2 2 2 2 4" xfId="1509"/>
    <cellStyle name="Обычный 15 2 2 2 3" xfId="286"/>
    <cellStyle name="Обычный 15 2 2 2 3 2" xfId="295"/>
    <cellStyle name="Обычный 15 2 2 2 3 2 2" xfId="424"/>
    <cellStyle name="Обычный 15 2 2 2 3 2 2 2" xfId="1091"/>
    <cellStyle name="Обычный 15 2 2 2 3 2 2 2 2" xfId="2349"/>
    <cellStyle name="Обычный 15 2 2 2 3 2 2 3" xfId="1728"/>
    <cellStyle name="Обычный 15 2 2 2 3 2 3" xfId="962"/>
    <cellStyle name="Обычный 15 2 2 2 3 2 3 2" xfId="2220"/>
    <cellStyle name="Обычный 15 2 2 2 3 2 4" xfId="1599"/>
    <cellStyle name="Обычный 15 2 2 2 3 3" xfId="423"/>
    <cellStyle name="Обычный 15 2 2 2 3 3 2" xfId="1090"/>
    <cellStyle name="Обычный 15 2 2 2 3 3 2 2" xfId="2348"/>
    <cellStyle name="Обычный 15 2 2 2 3 3 3" xfId="1727"/>
    <cellStyle name="Обычный 15 2 2 2 3 4" xfId="953"/>
    <cellStyle name="Обычный 15 2 2 2 3 4 2" xfId="2211"/>
    <cellStyle name="Обычный 15 2 2 2 3 5" xfId="1590"/>
    <cellStyle name="Обычный 15 2 2 2 4" xfId="314"/>
    <cellStyle name="Обычный 15 2 2 2 4 2" xfId="425"/>
    <cellStyle name="Обычный 15 2 2 2 4 2 2" xfId="1092"/>
    <cellStyle name="Обычный 15 2 2 2 4 2 2 2" xfId="2350"/>
    <cellStyle name="Обычный 15 2 2 2 4 2 3" xfId="1729"/>
    <cellStyle name="Обычный 15 2 2 2 4 3" xfId="649"/>
    <cellStyle name="Обычный 15 2 2 2 4 3 2" xfId="1316"/>
    <cellStyle name="Обычный 15 2 2 2 4 3 2 2" xfId="2574"/>
    <cellStyle name="Обычный 15 2 2 2 4 3 3" xfId="1953"/>
    <cellStyle name="Обычный 15 2 2 2 4 4" xfId="981"/>
    <cellStyle name="Обычный 15 2 2 2 4 4 2" xfId="2239"/>
    <cellStyle name="Обычный 15 2 2 2 4 5" xfId="1618"/>
    <cellStyle name="Обычный 15 2 2 2 5" xfId="421"/>
    <cellStyle name="Обычный 15 2 2 2 5 2" xfId="1088"/>
    <cellStyle name="Обычный 15 2 2 2 5 2 2" xfId="2346"/>
    <cellStyle name="Обычный 15 2 2 2 5 3" xfId="1725"/>
    <cellStyle name="Обычный 15 2 2 2 6" xfId="816"/>
    <cellStyle name="Обычный 15 2 2 2 6 2" xfId="2074"/>
    <cellStyle name="Обычный 15 2 2 2 7" xfId="1453"/>
    <cellStyle name="Обычный 15 2 2 3" xfId="204"/>
    <cellStyle name="Обычный 15 2 2 3 2" xfId="426"/>
    <cellStyle name="Обычный 15 2 2 3 2 2" xfId="1093"/>
    <cellStyle name="Обычный 15 2 2 3 2 2 2" xfId="2351"/>
    <cellStyle name="Обычный 15 2 2 3 2 3" xfId="1730"/>
    <cellStyle name="Обычный 15 2 2 3 3" xfId="871"/>
    <cellStyle name="Обычный 15 2 2 3 3 2" xfId="2129"/>
    <cellStyle name="Обычный 15 2 2 3 4" xfId="1508"/>
    <cellStyle name="Обычный 15 2 2 4" xfId="420"/>
    <cellStyle name="Обычный 15 2 2 4 2" xfId="1087"/>
    <cellStyle name="Обычный 15 2 2 4 2 2" xfId="2345"/>
    <cellStyle name="Обычный 15 2 2 4 3" xfId="1724"/>
    <cellStyle name="Обычный 15 2 2 5" xfId="799"/>
    <cellStyle name="Обычный 15 2 2 5 2" xfId="2057"/>
    <cellStyle name="Обычный 15 2 2 6" xfId="1436"/>
    <cellStyle name="Обычный 15 2 3" xfId="203"/>
    <cellStyle name="Обычный 15 2 3 2" xfId="427"/>
    <cellStyle name="Обычный 15 2 3 2 2" xfId="1094"/>
    <cellStyle name="Обычный 15 2 3 2 2 2" xfId="2352"/>
    <cellStyle name="Обычный 15 2 3 2 3" xfId="1731"/>
    <cellStyle name="Обычный 15 2 3 3" xfId="870"/>
    <cellStyle name="Обычный 15 2 3 3 2" xfId="2128"/>
    <cellStyle name="Обычный 15 2 3 4" xfId="1507"/>
    <cellStyle name="Обычный 15 2 4" xfId="419"/>
    <cellStyle name="Обычный 15 2 4 2" xfId="1086"/>
    <cellStyle name="Обычный 15 2 4 2 2" xfId="2344"/>
    <cellStyle name="Обычный 15 2 4 3" xfId="1723"/>
    <cellStyle name="Обычный 15 2 5" xfId="779"/>
    <cellStyle name="Обычный 15 2 5 2" xfId="2037"/>
    <cellStyle name="Обычный 15 2 6" xfId="1416"/>
    <cellStyle name="Обычный 15 3" xfId="202"/>
    <cellStyle name="Обычный 15 3 2" xfId="428"/>
    <cellStyle name="Обычный 15 3 2 2" xfId="1095"/>
    <cellStyle name="Обычный 15 3 2 2 2" xfId="2353"/>
    <cellStyle name="Обычный 15 3 2 3" xfId="1732"/>
    <cellStyle name="Обычный 15 3 3" xfId="869"/>
    <cellStyle name="Обычный 15 3 3 2" xfId="2127"/>
    <cellStyle name="Обычный 15 3 4" xfId="1506"/>
    <cellStyle name="Обычный 15 4" xfId="418"/>
    <cellStyle name="Обычный 15 4 2" xfId="1085"/>
    <cellStyle name="Обычный 15 4 2 2" xfId="2343"/>
    <cellStyle name="Обычный 15 4 3" xfId="1722"/>
    <cellStyle name="Обычный 15 5" xfId="762"/>
    <cellStyle name="Обычный 15 5 2" xfId="2020"/>
    <cellStyle name="Обычный 15 6" xfId="1399"/>
    <cellStyle name="Обычный 16" xfId="97"/>
    <cellStyle name="Обычный 16 2" xfId="114"/>
    <cellStyle name="Обычный 16 2 2" xfId="147"/>
    <cellStyle name="Обычный 16 2 2 2" xfId="208"/>
    <cellStyle name="Обычный 16 2 2 2 2" xfId="432"/>
    <cellStyle name="Обычный 16 2 2 2 2 2" xfId="1099"/>
    <cellStyle name="Обычный 16 2 2 2 2 2 2" xfId="2357"/>
    <cellStyle name="Обычный 16 2 2 2 2 3" xfId="1736"/>
    <cellStyle name="Обычный 16 2 2 2 3" xfId="875"/>
    <cellStyle name="Обычный 16 2 2 2 3 2" xfId="2133"/>
    <cellStyle name="Обычный 16 2 2 2 4" xfId="1512"/>
    <cellStyle name="Обычный 16 2 2 3" xfId="431"/>
    <cellStyle name="Обычный 16 2 2 3 2" xfId="1098"/>
    <cellStyle name="Обычный 16 2 2 3 2 2" xfId="2356"/>
    <cellStyle name="Обычный 16 2 2 3 3" xfId="1735"/>
    <cellStyle name="Обычный 16 2 2 4" xfId="814"/>
    <cellStyle name="Обычный 16 2 2 4 2" xfId="2072"/>
    <cellStyle name="Обычный 16 2 2 5" xfId="1451"/>
    <cellStyle name="Обычный 16 2 3" xfId="207"/>
    <cellStyle name="Обычный 16 2 3 2" xfId="433"/>
    <cellStyle name="Обычный 16 2 3 2 2" xfId="1100"/>
    <cellStyle name="Обычный 16 2 3 2 2 2" xfId="2358"/>
    <cellStyle name="Обычный 16 2 3 2 3" xfId="1737"/>
    <cellStyle name="Обычный 16 2 3 3" xfId="874"/>
    <cellStyle name="Обычный 16 2 3 3 2" xfId="2132"/>
    <cellStyle name="Обычный 16 2 3 4" xfId="1511"/>
    <cellStyle name="Обычный 16 2 4" xfId="430"/>
    <cellStyle name="Обычный 16 2 4 2" xfId="1097"/>
    <cellStyle name="Обычный 16 2 4 2 2" xfId="2355"/>
    <cellStyle name="Обычный 16 2 4 3" xfId="1734"/>
    <cellStyle name="Обычный 16 2 5" xfId="781"/>
    <cellStyle name="Обычный 16 2 5 2" xfId="2039"/>
    <cellStyle name="Обычный 16 2 6" xfId="1418"/>
    <cellStyle name="Обычный 16 3" xfId="160"/>
    <cellStyle name="Обычный 16 3 2" xfId="209"/>
    <cellStyle name="Обычный 16 3 2 2" xfId="435"/>
    <cellStyle name="Обычный 16 3 2 2 2" xfId="1102"/>
    <cellStyle name="Обычный 16 3 2 2 2 2" xfId="2360"/>
    <cellStyle name="Обычный 16 3 2 2 3" xfId="1739"/>
    <cellStyle name="Обычный 16 3 2 3" xfId="876"/>
    <cellStyle name="Обычный 16 3 2 3 2" xfId="2134"/>
    <cellStyle name="Обычный 16 3 2 4" xfId="1513"/>
    <cellStyle name="Обычный 16 3 3" xfId="434"/>
    <cellStyle name="Обычный 16 3 3 2" xfId="1101"/>
    <cellStyle name="Обычный 16 3 3 2 2" xfId="2359"/>
    <cellStyle name="Обычный 16 3 3 3" xfId="1738"/>
    <cellStyle name="Обычный 16 3 4" xfId="827"/>
    <cellStyle name="Обычный 16 3 4 2" xfId="2085"/>
    <cellStyle name="Обычный 16 3 5" xfId="1464"/>
    <cellStyle name="Обычный 16 4" xfId="206"/>
    <cellStyle name="Обычный 16 4 2" xfId="436"/>
    <cellStyle name="Обычный 16 4 2 2" xfId="1103"/>
    <cellStyle name="Обычный 16 4 2 2 2" xfId="2361"/>
    <cellStyle name="Обычный 16 4 2 3" xfId="1740"/>
    <cellStyle name="Обычный 16 4 3" xfId="873"/>
    <cellStyle name="Обычный 16 4 3 2" xfId="2131"/>
    <cellStyle name="Обычный 16 4 4" xfId="1510"/>
    <cellStyle name="Обычный 16 5" xfId="429"/>
    <cellStyle name="Обычный 16 5 2" xfId="1096"/>
    <cellStyle name="Обычный 16 5 2 2" xfId="2354"/>
    <cellStyle name="Обычный 16 5 3" xfId="1733"/>
    <cellStyle name="Обычный 16 6" xfId="764"/>
    <cellStyle name="Обычный 16 6 2" xfId="2022"/>
    <cellStyle name="Обычный 16 7" xfId="1401"/>
    <cellStyle name="Обычный 17" xfId="99"/>
    <cellStyle name="Обычный 17 2" xfId="210"/>
    <cellStyle name="Обычный 17 2 2" xfId="438"/>
    <cellStyle name="Обычный 17 2 2 2" xfId="1105"/>
    <cellStyle name="Обычный 17 2 2 2 2" xfId="2363"/>
    <cellStyle name="Обычный 17 2 2 3" xfId="1742"/>
    <cellStyle name="Обычный 17 2 3" xfId="877"/>
    <cellStyle name="Обычный 17 2 3 2" xfId="2135"/>
    <cellStyle name="Обычный 17 2 4" xfId="1514"/>
    <cellStyle name="Обычный 17 3" xfId="437"/>
    <cellStyle name="Обычный 17 3 2" xfId="1104"/>
    <cellStyle name="Обычный 17 3 2 2" xfId="2362"/>
    <cellStyle name="Обычный 17 3 3" xfId="1741"/>
    <cellStyle name="Обычный 17 4" xfId="766"/>
    <cellStyle name="Обычный 17 4 2" xfId="2024"/>
    <cellStyle name="Обычный 17 5" xfId="1403"/>
    <cellStyle name="Обычный 18" xfId="104"/>
    <cellStyle name="Обычный 18 2" xfId="120"/>
    <cellStyle name="Обычный 18 2 2" xfId="124"/>
    <cellStyle name="Обычный 18 2 2 2" xfId="168"/>
    <cellStyle name="Обычный 18 2 2 2 2" xfId="214"/>
    <cellStyle name="Обычный 18 2 2 2 2 2" xfId="443"/>
    <cellStyle name="Обычный 18 2 2 2 2 2 2" xfId="1110"/>
    <cellStyle name="Обычный 18 2 2 2 2 2 2 2" xfId="2368"/>
    <cellStyle name="Обычный 18 2 2 2 2 2 3" xfId="1747"/>
    <cellStyle name="Обычный 18 2 2 2 2 3" xfId="881"/>
    <cellStyle name="Обычный 18 2 2 2 2 3 2" xfId="2139"/>
    <cellStyle name="Обычный 18 2 2 2 2 4" xfId="1518"/>
    <cellStyle name="Обычный 18 2 2 2 3" xfId="319"/>
    <cellStyle name="Обычный 18 2 2 2 3 2" xfId="357"/>
    <cellStyle name="Обычный 18 2 2 2 3 2 2" xfId="1024"/>
    <cellStyle name="Обычный 18 2 2 2 3 2 2 2" xfId="2282"/>
    <cellStyle name="Обычный 18 2 2 2 3 2 3" xfId="1661"/>
    <cellStyle name="Обычный 18 2 2 2 3 3" xfId="986"/>
    <cellStyle name="Обычный 18 2 2 2 3 3 2" xfId="2244"/>
    <cellStyle name="Обычный 18 2 2 2 3 4" xfId="1623"/>
    <cellStyle name="Обычный 18 2 2 2 4" xfId="330"/>
    <cellStyle name="Обычный 18 2 2 2 4 2" xfId="641"/>
    <cellStyle name="Обычный 18 2 2 2 4 2 2" xfId="1308"/>
    <cellStyle name="Обычный 18 2 2 2 4 2 2 2" xfId="2566"/>
    <cellStyle name="Обычный 18 2 2 2 4 2 3" xfId="1945"/>
    <cellStyle name="Обычный 18 2 2 2 4 3" xfId="671"/>
    <cellStyle name="Обычный 18 2 2 2 4 3 2" xfId="1338"/>
    <cellStyle name="Обычный 18 2 2 2 4 3 2 2" xfId="2596"/>
    <cellStyle name="Обычный 18 2 2 2 4 3 3" xfId="1975"/>
    <cellStyle name="Обычный 18 2 2 2 4 4" xfId="997"/>
    <cellStyle name="Обычный 18 2 2 2 4 4 2" xfId="2255"/>
    <cellStyle name="Обычный 18 2 2 2 4 5" xfId="1634"/>
    <cellStyle name="Обычный 18 2 2 2 5" xfId="442"/>
    <cellStyle name="Обычный 18 2 2 2 5 2" xfId="1109"/>
    <cellStyle name="Обычный 18 2 2 2 5 2 2" xfId="2367"/>
    <cellStyle name="Обычный 18 2 2 2 5 3" xfId="1746"/>
    <cellStyle name="Обычный 18 2 2 2 6" xfId="835"/>
    <cellStyle name="Обычный 18 2 2 2 6 2" xfId="2093"/>
    <cellStyle name="Обычный 18 2 2 2 7" xfId="1472"/>
    <cellStyle name="Обычный 18 2 2 3" xfId="213"/>
    <cellStyle name="Обычный 18 2 2 3 2" xfId="444"/>
    <cellStyle name="Обычный 18 2 2 3 2 2" xfId="1111"/>
    <cellStyle name="Обычный 18 2 2 3 2 2 2" xfId="2369"/>
    <cellStyle name="Обычный 18 2 2 3 2 3" xfId="1748"/>
    <cellStyle name="Обычный 18 2 2 3 3" xfId="880"/>
    <cellStyle name="Обычный 18 2 2 3 3 2" xfId="2138"/>
    <cellStyle name="Обычный 18 2 2 3 4" xfId="1517"/>
    <cellStyle name="Обычный 18 2 2 4" xfId="441"/>
    <cellStyle name="Обычный 18 2 2 4 2" xfId="1108"/>
    <cellStyle name="Обычный 18 2 2 4 2 2" xfId="2366"/>
    <cellStyle name="Обычный 18 2 2 4 3" xfId="1745"/>
    <cellStyle name="Обычный 18 2 2 5" xfId="791"/>
    <cellStyle name="Обычный 18 2 2 5 2" xfId="2049"/>
    <cellStyle name="Обычный 18 2 2 6" xfId="1428"/>
    <cellStyle name="Обычный 18 2 3" xfId="141"/>
    <cellStyle name="Обычный 18 2 3 2" xfId="163"/>
    <cellStyle name="Обычный 18 2 3 2 2" xfId="216"/>
    <cellStyle name="Обычный 18 2 3 2 2 2" xfId="447"/>
    <cellStyle name="Обычный 18 2 3 2 2 2 2" xfId="1114"/>
    <cellStyle name="Обычный 18 2 3 2 2 2 2 2" xfId="2372"/>
    <cellStyle name="Обычный 18 2 3 2 2 2 3" xfId="1751"/>
    <cellStyle name="Обычный 18 2 3 2 2 3" xfId="883"/>
    <cellStyle name="Обычный 18 2 3 2 2 3 2" xfId="2141"/>
    <cellStyle name="Обычный 18 2 3 2 2 4" xfId="1520"/>
    <cellStyle name="Обычный 18 2 3 2 3" xfId="20"/>
    <cellStyle name="Обычный 18 2 3 2 3 2" xfId="352"/>
    <cellStyle name="Обычный 18 2 3 2 3 2 2" xfId="1019"/>
    <cellStyle name="Обычный 18 2 3 2 3 2 2 2" xfId="2277"/>
    <cellStyle name="Обычный 18 2 3 2 3 2 3" xfId="1656"/>
    <cellStyle name="Обычный 18 2 3 2 3 3" xfId="733"/>
    <cellStyle name="Обычный 18 2 3 2 3 3 2" xfId="1991"/>
    <cellStyle name="Обычный 18 2 3 2 3 4" xfId="1370"/>
    <cellStyle name="Обычный 18 2 3 2 4" xfId="323"/>
    <cellStyle name="Обычный 18 2 3 2 4 2" xfId="634"/>
    <cellStyle name="Обычный 18 2 3 2 4 2 2" xfId="672"/>
    <cellStyle name="Обычный 18 2 3 2 4 2 2 2" xfId="1339"/>
    <cellStyle name="Обычный 18 2 3 2 4 2 2 2 2" xfId="2597"/>
    <cellStyle name="Обычный 18 2 3 2 4 2 2 3" xfId="1976"/>
    <cellStyle name="Обычный 18 2 3 2 4 2 3" xfId="1301"/>
    <cellStyle name="Обычный 18 2 3 2 4 2 3 2" xfId="2559"/>
    <cellStyle name="Обычный 18 2 3 2 4 2 4" xfId="1938"/>
    <cellStyle name="Обычный 18 2 3 2 4 3" xfId="668"/>
    <cellStyle name="Обычный 18 2 3 2 4 3 2" xfId="1335"/>
    <cellStyle name="Обычный 18 2 3 2 4 3 2 2" xfId="2593"/>
    <cellStyle name="Обычный 18 2 3 2 4 3 3" xfId="1972"/>
    <cellStyle name="Обычный 18 2 3 2 4 4" xfId="990"/>
    <cellStyle name="Обычный 18 2 3 2 4 4 2" xfId="2248"/>
    <cellStyle name="Обычный 18 2 3 2 4 5" xfId="1627"/>
    <cellStyle name="Обычный 18 2 3 2 5" xfId="446"/>
    <cellStyle name="Обычный 18 2 3 2 5 2" xfId="1113"/>
    <cellStyle name="Обычный 18 2 3 2 5 2 2" xfId="2371"/>
    <cellStyle name="Обычный 18 2 3 2 5 3" xfId="1750"/>
    <cellStyle name="Обычный 18 2 3 2 6" xfId="830"/>
    <cellStyle name="Обычный 18 2 3 2 6 2" xfId="2088"/>
    <cellStyle name="Обычный 18 2 3 2 7" xfId="1467"/>
    <cellStyle name="Обычный 18 2 3 3" xfId="215"/>
    <cellStyle name="Обычный 18 2 3 3 2" xfId="448"/>
    <cellStyle name="Обычный 18 2 3 3 2 2" xfId="1115"/>
    <cellStyle name="Обычный 18 2 3 3 2 2 2" xfId="2373"/>
    <cellStyle name="Обычный 18 2 3 3 2 3" xfId="1752"/>
    <cellStyle name="Обычный 18 2 3 3 3" xfId="882"/>
    <cellStyle name="Обычный 18 2 3 3 3 2" xfId="2140"/>
    <cellStyle name="Обычный 18 2 3 3 4" xfId="1519"/>
    <cellStyle name="Обычный 18 2 3 4" xfId="335"/>
    <cellStyle name="Обычный 18 2 3 4 2" xfId="655"/>
    <cellStyle name="Обычный 18 2 3 4 2 2" xfId="1322"/>
    <cellStyle name="Обычный 18 2 3 4 2 2 2" xfId="2580"/>
    <cellStyle name="Обычный 18 2 3 4 2 3" xfId="1959"/>
    <cellStyle name="Обычный 18 2 3 4 3" xfId="1002"/>
    <cellStyle name="Обычный 18 2 3 4 3 2" xfId="2260"/>
    <cellStyle name="Обычный 18 2 3 4 4" xfId="1639"/>
    <cellStyle name="Обычный 18 2 3 5" xfId="445"/>
    <cellStyle name="Обычный 18 2 3 5 2" xfId="1112"/>
    <cellStyle name="Обычный 18 2 3 5 2 2" xfId="2370"/>
    <cellStyle name="Обычный 18 2 3 5 3" xfId="1749"/>
    <cellStyle name="Обычный 18 2 3 6" xfId="808"/>
    <cellStyle name="Обычный 18 2 3 6 2" xfId="2066"/>
    <cellStyle name="Обычный 18 2 3 7" xfId="1445"/>
    <cellStyle name="Обычный 18 2 4" xfId="212"/>
    <cellStyle name="Обычный 18 2 4 2" xfId="449"/>
    <cellStyle name="Обычный 18 2 4 2 2" xfId="1116"/>
    <cellStyle name="Обычный 18 2 4 2 2 2" xfId="2374"/>
    <cellStyle name="Обычный 18 2 4 2 3" xfId="1753"/>
    <cellStyle name="Обычный 18 2 4 3" xfId="879"/>
    <cellStyle name="Обычный 18 2 4 3 2" xfId="2137"/>
    <cellStyle name="Обычный 18 2 4 4" xfId="1516"/>
    <cellStyle name="Обычный 18 2 5" xfId="440"/>
    <cellStyle name="Обычный 18 2 5 2" xfId="1107"/>
    <cellStyle name="Обычный 18 2 5 2 2" xfId="2365"/>
    <cellStyle name="Обычный 18 2 5 3" xfId="1744"/>
    <cellStyle name="Обычный 18 2 6" xfId="787"/>
    <cellStyle name="Обычный 18 2 6 2" xfId="2045"/>
    <cellStyle name="Обычный 18 2 7" xfId="1424"/>
    <cellStyle name="Обычный 18 3" xfId="211"/>
    <cellStyle name="Обычный 18 3 2" xfId="450"/>
    <cellStyle name="Обычный 18 3 2 2" xfId="1117"/>
    <cellStyle name="Обычный 18 3 2 2 2" xfId="2375"/>
    <cellStyle name="Обычный 18 3 2 3" xfId="1754"/>
    <cellStyle name="Обычный 18 3 3" xfId="878"/>
    <cellStyle name="Обычный 18 3 3 2" xfId="2136"/>
    <cellStyle name="Обычный 18 3 4" xfId="1515"/>
    <cellStyle name="Обычный 18 4" xfId="439"/>
    <cellStyle name="Обычный 18 4 2" xfId="1106"/>
    <cellStyle name="Обычный 18 4 2 2" xfId="2364"/>
    <cellStyle name="Обычный 18 4 3" xfId="1743"/>
    <cellStyle name="Обычный 18 5" xfId="771"/>
    <cellStyle name="Обычный 18 5 2" xfId="2029"/>
    <cellStyle name="Обычный 18 6" xfId="1408"/>
    <cellStyle name="Обычный 19" xfId="116"/>
    <cellStyle name="Обычный 19 2" xfId="217"/>
    <cellStyle name="Обычный 19 2 2" xfId="452"/>
    <cellStyle name="Обычный 19 2 2 2" xfId="1119"/>
    <cellStyle name="Обычный 19 2 2 2 2" xfId="2377"/>
    <cellStyle name="Обычный 19 2 2 3" xfId="1756"/>
    <cellStyle name="Обычный 19 2 3" xfId="884"/>
    <cellStyle name="Обычный 19 2 3 2" xfId="2142"/>
    <cellStyle name="Обычный 19 2 4" xfId="1521"/>
    <cellStyle name="Обычный 19 3" xfId="300"/>
    <cellStyle name="Обычный 19 3 2" xfId="453"/>
    <cellStyle name="Обычный 19 3 2 2" xfId="1120"/>
    <cellStyle name="Обычный 19 3 2 2 2" xfId="2378"/>
    <cellStyle name="Обычный 19 3 2 3" xfId="1757"/>
    <cellStyle name="Обычный 19 3 3" xfId="967"/>
    <cellStyle name="Обычный 19 3 3 2" xfId="2225"/>
    <cellStyle name="Обычный 19 3 4" xfId="1604"/>
    <cellStyle name="Обычный 19 4" xfId="305"/>
    <cellStyle name="Обычный 19 4 2" xfId="310"/>
    <cellStyle name="Обычный 19 4 2 2" xfId="340"/>
    <cellStyle name="Обычный 19 4 2 2 10" xfId="1007"/>
    <cellStyle name="Обычный 19 4 2 2 10 2" xfId="2265"/>
    <cellStyle name="Обычный 19 4 2 2 11" xfId="1644"/>
    <cellStyle name="Обычный 19 4 2 2 2" xfId="346"/>
    <cellStyle name="Обычный 19 4 2 2 2 2" xfId="1013"/>
    <cellStyle name="Обычный 19 4 2 2 2 2 2" xfId="2271"/>
    <cellStyle name="Обычный 19 4 2 2 2 3" xfId="1650"/>
    <cellStyle name="Обычный 19 4 2 2 3" xfId="617"/>
    <cellStyle name="Обычный 19 4 2 2 3 2" xfId="1284"/>
    <cellStyle name="Обычный 19 4 2 2 3 2 2" xfId="2542"/>
    <cellStyle name="Обычный 19 4 2 2 3 3" xfId="1921"/>
    <cellStyle name="Обычный 19 4 2 2 4" xfId="618"/>
    <cellStyle name="Обычный 19 4 2 2 4 2" xfId="645"/>
    <cellStyle name="Обычный 19 4 2 2 4 2 2" xfId="1312"/>
    <cellStyle name="Обычный 19 4 2 2 4 2 2 2" xfId="2570"/>
    <cellStyle name="Обычный 19 4 2 2 4 2 3" xfId="1949"/>
    <cellStyle name="Обычный 19 4 2 2 4 3" xfId="666"/>
    <cellStyle name="Обычный 19 4 2 2 4 3 2" xfId="1333"/>
    <cellStyle name="Обычный 19 4 2 2 4 3 2 2" xfId="2591"/>
    <cellStyle name="Обычный 19 4 2 2 4 3 3" xfId="1970"/>
    <cellStyle name="Обычный 19 4 2 2 4 4" xfId="1285"/>
    <cellStyle name="Обычный 19 4 2 2 4 4 2" xfId="2543"/>
    <cellStyle name="Обычный 19 4 2 2 4 5" xfId="1922"/>
    <cellStyle name="Обычный 19 4 2 2 5" xfId="621"/>
    <cellStyle name="Обычный 19 4 2 2 5 2" xfId="627"/>
    <cellStyle name="Обычный 19 4 2 2 5 2 2" xfId="663"/>
    <cellStyle name="Обычный 19 4 2 2 5 2 2 2" xfId="1330"/>
    <cellStyle name="Обычный 19 4 2 2 5 2 2 2 2" xfId="2588"/>
    <cellStyle name="Обычный 19 4 2 2 5 2 2 3" xfId="1967"/>
    <cellStyle name="Обычный 19 4 2 2 5 2 3" xfId="1294"/>
    <cellStyle name="Обычный 19 4 2 2 5 2 3 2" xfId="2552"/>
    <cellStyle name="Обычный 19 4 2 2 5 2 4" xfId="1931"/>
    <cellStyle name="Обычный 19 4 2 2 5 3" xfId="648"/>
    <cellStyle name="Обычный 19 4 2 2 5 3 2" xfId="1315"/>
    <cellStyle name="Обычный 19 4 2 2 5 3 2 2" xfId="2573"/>
    <cellStyle name="Обычный 19 4 2 2 5 3 3" xfId="1952"/>
    <cellStyle name="Обычный 19 4 2 2 5 4" xfId="1288"/>
    <cellStyle name="Обычный 19 4 2 2 5 4 2" xfId="2546"/>
    <cellStyle name="Обычный 19 4 2 2 5 5" xfId="1925"/>
    <cellStyle name="Обычный 19 4 2 2 6" xfId="624"/>
    <cellStyle name="Обычный 19 4 2 2 6 2" xfId="1291"/>
    <cellStyle name="Обычный 19 4 2 2 6 2 2" xfId="2549"/>
    <cellStyle name="Обычный 19 4 2 2 6 3" xfId="1928"/>
    <cellStyle name="Обычный 19 4 2 2 7" xfId="642"/>
    <cellStyle name="Обычный 19 4 2 2 7 2" xfId="1309"/>
    <cellStyle name="Обычный 19 4 2 2 7 2 2" xfId="2567"/>
    <cellStyle name="Обычный 19 4 2 2 7 3" xfId="1946"/>
    <cellStyle name="Обычный 19 4 2 2 8" xfId="658"/>
    <cellStyle name="Обычный 19 4 2 2 8 2" xfId="1325"/>
    <cellStyle name="Обычный 19 4 2 2 8 2 2" xfId="2583"/>
    <cellStyle name="Обычный 19 4 2 2 8 3" xfId="1962"/>
    <cellStyle name="Обычный 19 4 2 2 9" xfId="677"/>
    <cellStyle name="Обычный 19 4 2 2 9 2" xfId="1344"/>
    <cellStyle name="Обычный 19 4 2 2 9 2 2" xfId="2602"/>
    <cellStyle name="Обычный 19 4 2 2 9 3" xfId="1981"/>
    <cellStyle name="Обычный 19 4 2 3" xfId="455"/>
    <cellStyle name="Обычный 19 4 2 3 2" xfId="1122"/>
    <cellStyle name="Обычный 19 4 2 3 2 2" xfId="2380"/>
    <cellStyle name="Обычный 19 4 2 3 3" xfId="1759"/>
    <cellStyle name="Обычный 19 4 2 4" xfId="615"/>
    <cellStyle name="Обычный 19 4 2 4 2" xfId="1282"/>
    <cellStyle name="Обычный 19 4 2 4 2 2" xfId="2540"/>
    <cellStyle name="Обычный 19 4 2 4 3" xfId="1919"/>
    <cellStyle name="Обычный 19 4 2 5" xfId="977"/>
    <cellStyle name="Обычный 19 4 2 5 2" xfId="2235"/>
    <cellStyle name="Обычный 19 4 2 6" xfId="1614"/>
    <cellStyle name="Обычный 19 4 3" xfId="454"/>
    <cellStyle name="Обычный 19 4 3 2" xfId="1121"/>
    <cellStyle name="Обычный 19 4 3 2 2" xfId="2379"/>
    <cellStyle name="Обычный 19 4 3 3" xfId="1758"/>
    <cellStyle name="Обычный 19 4 4" xfId="972"/>
    <cellStyle name="Обычный 19 4 4 2" xfId="2230"/>
    <cellStyle name="Обычный 19 4 5" xfId="1609"/>
    <cellStyle name="Обычный 19 5" xfId="451"/>
    <cellStyle name="Обычный 19 5 2" xfId="1118"/>
    <cellStyle name="Обычный 19 5 2 2" xfId="2376"/>
    <cellStyle name="Обычный 19 5 3" xfId="1755"/>
    <cellStyle name="Обычный 19 6" xfId="613"/>
    <cellStyle name="Обычный 19 6 2" xfId="1280"/>
    <cellStyle name="Обычный 19 6 2 2" xfId="2538"/>
    <cellStyle name="Обычный 19 6 3" xfId="1917"/>
    <cellStyle name="Обычный 19 7" xfId="783"/>
    <cellStyle name="Обычный 19 7 2" xfId="2041"/>
    <cellStyle name="Обычный 19 8" xfId="1420"/>
    <cellStyle name="Обычный 2" xfId="3"/>
    <cellStyle name="Обычный 2 10" xfId="105"/>
    <cellStyle name="Обычный 2 10 2" xfId="121"/>
    <cellStyle name="Обычный 2 10 2 2" xfId="125"/>
    <cellStyle name="Обычный 2 10 2 2 2" xfId="170"/>
    <cellStyle name="Обычный 2 10 2 2 2 2" xfId="221"/>
    <cellStyle name="Обычный 2 10 2 2 2 2 2" xfId="460"/>
    <cellStyle name="Обычный 2 10 2 2 2 2 2 2" xfId="1127"/>
    <cellStyle name="Обычный 2 10 2 2 2 2 2 2 2" xfId="2385"/>
    <cellStyle name="Обычный 2 10 2 2 2 2 2 3" xfId="1764"/>
    <cellStyle name="Обычный 2 10 2 2 2 2 3" xfId="888"/>
    <cellStyle name="Обычный 2 10 2 2 2 2 3 2" xfId="2146"/>
    <cellStyle name="Обычный 2 10 2 2 2 2 4" xfId="1525"/>
    <cellStyle name="Обычный 2 10 2 2 2 3" xfId="321"/>
    <cellStyle name="Обычный 2 10 2 2 2 3 2" xfId="358"/>
    <cellStyle name="Обычный 2 10 2 2 2 3 2 2" xfId="1025"/>
    <cellStyle name="Обычный 2 10 2 2 2 3 2 2 2" xfId="2283"/>
    <cellStyle name="Обычный 2 10 2 2 2 3 2 3" xfId="1662"/>
    <cellStyle name="Обычный 2 10 2 2 2 3 3" xfId="988"/>
    <cellStyle name="Обычный 2 10 2 2 2 3 3 2" xfId="2246"/>
    <cellStyle name="Обычный 2 10 2 2 2 3 4" xfId="1625"/>
    <cellStyle name="Обычный 2 10 2 2 2 4" xfId="459"/>
    <cellStyle name="Обычный 2 10 2 2 2 4 2" xfId="1126"/>
    <cellStyle name="Обычный 2 10 2 2 2 4 2 2" xfId="2384"/>
    <cellStyle name="Обычный 2 10 2 2 2 4 3" xfId="1763"/>
    <cellStyle name="Обычный 2 10 2 2 2 5" xfId="837"/>
    <cellStyle name="Обычный 2 10 2 2 2 5 2" xfId="2095"/>
    <cellStyle name="Обычный 2 10 2 2 2 6" xfId="1474"/>
    <cellStyle name="Обычный 2 10 2 2 3" xfId="220"/>
    <cellStyle name="Обычный 2 10 2 2 3 2" xfId="461"/>
    <cellStyle name="Обычный 2 10 2 2 3 2 2" xfId="1128"/>
    <cellStyle name="Обычный 2 10 2 2 3 2 2 2" xfId="2386"/>
    <cellStyle name="Обычный 2 10 2 2 3 2 3" xfId="1765"/>
    <cellStyle name="Обычный 2 10 2 2 3 3" xfId="887"/>
    <cellStyle name="Обычный 2 10 2 2 3 3 2" xfId="2145"/>
    <cellStyle name="Обычный 2 10 2 2 3 4" xfId="1524"/>
    <cellStyle name="Обычный 2 10 2 2 4" xfId="458"/>
    <cellStyle name="Обычный 2 10 2 2 4 2" xfId="1125"/>
    <cellStyle name="Обычный 2 10 2 2 4 2 2" xfId="2383"/>
    <cellStyle name="Обычный 2 10 2 2 4 3" xfId="1762"/>
    <cellStyle name="Обычный 2 10 2 2 5" xfId="792"/>
    <cellStyle name="Обычный 2 10 2 2 5 2" xfId="2050"/>
    <cellStyle name="Обычный 2 10 2 2 6" xfId="1429"/>
    <cellStyle name="Обычный 2 10 2 3" xfId="142"/>
    <cellStyle name="Обычный 2 10 2 3 2" xfId="164"/>
    <cellStyle name="Обычный 2 10 2 3 2 2" xfId="223"/>
    <cellStyle name="Обычный 2 10 2 3 2 2 2" xfId="464"/>
    <cellStyle name="Обычный 2 10 2 3 2 2 2 2" xfId="1131"/>
    <cellStyle name="Обычный 2 10 2 3 2 2 2 2 2" xfId="2389"/>
    <cellStyle name="Обычный 2 10 2 3 2 2 2 3" xfId="1768"/>
    <cellStyle name="Обычный 2 10 2 3 2 2 3" xfId="890"/>
    <cellStyle name="Обычный 2 10 2 3 2 2 3 2" xfId="2148"/>
    <cellStyle name="Обычный 2 10 2 3 2 2 4" xfId="1527"/>
    <cellStyle name="Обычный 2 10 2 3 2 3" xfId="21"/>
    <cellStyle name="Обычный 2 10 2 3 2 3 2" xfId="353"/>
    <cellStyle name="Обычный 2 10 2 3 2 3 2 2" xfId="1020"/>
    <cellStyle name="Обычный 2 10 2 3 2 3 2 2 2" xfId="2278"/>
    <cellStyle name="Обычный 2 10 2 3 2 3 2 3" xfId="1657"/>
    <cellStyle name="Обычный 2 10 2 3 2 3 3" xfId="647"/>
    <cellStyle name="Обычный 2 10 2 3 2 3 3 2" xfId="1314"/>
    <cellStyle name="Обычный 2 10 2 3 2 3 3 2 2" xfId="2572"/>
    <cellStyle name="Обычный 2 10 2 3 2 3 3 3" xfId="1951"/>
    <cellStyle name="Обычный 2 10 2 3 2 3 4" xfId="660"/>
    <cellStyle name="Обычный 2 10 2 3 2 3 4 2" xfId="1327"/>
    <cellStyle name="Обычный 2 10 2 3 2 3 4 2 2" xfId="2585"/>
    <cellStyle name="Обычный 2 10 2 3 2 3 4 3" xfId="1964"/>
    <cellStyle name="Обычный 2 10 2 3 2 3 5" xfId="734"/>
    <cellStyle name="Обычный 2 10 2 3 2 3 5 2" xfId="1992"/>
    <cellStyle name="Обычный 2 10 2 3 2 3 6" xfId="1371"/>
    <cellStyle name="Обычный 2 10 2 3 2 4" xfId="324"/>
    <cellStyle name="Обычный 2 10 2 3 2 4 2" xfId="635"/>
    <cellStyle name="Обычный 2 10 2 3 2 4 2 2" xfId="1302"/>
    <cellStyle name="Обычный 2 10 2 3 2 4 2 2 2" xfId="2560"/>
    <cellStyle name="Обычный 2 10 2 3 2 4 2 3" xfId="1939"/>
    <cellStyle name="Обычный 2 10 2 3 2 4 3" xfId="670"/>
    <cellStyle name="Обычный 2 10 2 3 2 4 3 2" xfId="1337"/>
    <cellStyle name="Обычный 2 10 2 3 2 4 3 2 2" xfId="2595"/>
    <cellStyle name="Обычный 2 10 2 3 2 4 3 3" xfId="1974"/>
    <cellStyle name="Обычный 2 10 2 3 2 4 4" xfId="991"/>
    <cellStyle name="Обычный 2 10 2 3 2 4 4 2" xfId="2249"/>
    <cellStyle name="Обычный 2 10 2 3 2 4 5" xfId="1628"/>
    <cellStyle name="Обычный 2 10 2 3 2 5" xfId="463"/>
    <cellStyle name="Обычный 2 10 2 3 2 5 2" xfId="1130"/>
    <cellStyle name="Обычный 2 10 2 3 2 5 2 2" xfId="2388"/>
    <cellStyle name="Обычный 2 10 2 3 2 5 3" xfId="1767"/>
    <cellStyle name="Обычный 2 10 2 3 2 6" xfId="831"/>
    <cellStyle name="Обычный 2 10 2 3 2 6 2" xfId="2089"/>
    <cellStyle name="Обычный 2 10 2 3 2 7" xfId="1468"/>
    <cellStyle name="Обычный 2 10 2 3 3" xfId="222"/>
    <cellStyle name="Обычный 2 10 2 3 3 2" xfId="465"/>
    <cellStyle name="Обычный 2 10 2 3 3 2 2" xfId="1132"/>
    <cellStyle name="Обычный 2 10 2 3 3 2 2 2" xfId="2390"/>
    <cellStyle name="Обычный 2 10 2 3 3 2 3" xfId="1769"/>
    <cellStyle name="Обычный 2 10 2 3 3 3" xfId="889"/>
    <cellStyle name="Обычный 2 10 2 3 3 3 2" xfId="2147"/>
    <cellStyle name="Обычный 2 10 2 3 3 4" xfId="1526"/>
    <cellStyle name="Обычный 2 10 2 3 4" xfId="333"/>
    <cellStyle name="Обычный 2 10 2 3 4 2" xfId="653"/>
    <cellStyle name="Обычный 2 10 2 3 4 2 2" xfId="1320"/>
    <cellStyle name="Обычный 2 10 2 3 4 2 2 2" xfId="2578"/>
    <cellStyle name="Обычный 2 10 2 3 4 2 3" xfId="1957"/>
    <cellStyle name="Обычный 2 10 2 3 4 3" xfId="1000"/>
    <cellStyle name="Обычный 2 10 2 3 4 3 2" xfId="2258"/>
    <cellStyle name="Обычный 2 10 2 3 4 4" xfId="1637"/>
    <cellStyle name="Обычный 2 10 2 3 5" xfId="462"/>
    <cellStyle name="Обычный 2 10 2 3 5 2" xfId="1129"/>
    <cellStyle name="Обычный 2 10 2 3 5 2 2" xfId="2387"/>
    <cellStyle name="Обычный 2 10 2 3 5 3" xfId="1766"/>
    <cellStyle name="Обычный 2 10 2 3 6" xfId="809"/>
    <cellStyle name="Обычный 2 10 2 3 6 2" xfId="2067"/>
    <cellStyle name="Обычный 2 10 2 3 7" xfId="1446"/>
    <cellStyle name="Обычный 2 10 2 4" xfId="219"/>
    <cellStyle name="Обычный 2 10 2 4 2" xfId="466"/>
    <cellStyle name="Обычный 2 10 2 4 2 2" xfId="1133"/>
    <cellStyle name="Обычный 2 10 2 4 2 2 2" xfId="2391"/>
    <cellStyle name="Обычный 2 10 2 4 2 3" xfId="1770"/>
    <cellStyle name="Обычный 2 10 2 4 3" xfId="886"/>
    <cellStyle name="Обычный 2 10 2 4 3 2" xfId="2144"/>
    <cellStyle name="Обычный 2 10 2 4 4" xfId="1523"/>
    <cellStyle name="Обычный 2 10 2 5" xfId="457"/>
    <cellStyle name="Обычный 2 10 2 5 2" xfId="1124"/>
    <cellStyle name="Обычный 2 10 2 5 2 2" xfId="2382"/>
    <cellStyle name="Обычный 2 10 2 5 3" xfId="1761"/>
    <cellStyle name="Обычный 2 10 2 6" xfId="788"/>
    <cellStyle name="Обычный 2 10 2 6 2" xfId="2046"/>
    <cellStyle name="Обычный 2 10 2 7" xfId="1425"/>
    <cellStyle name="Обычный 2 10 3" xfId="138"/>
    <cellStyle name="Обычный 2 10 3 2" xfId="174"/>
    <cellStyle name="Обычный 2 10 3 2 2" xfId="225"/>
    <cellStyle name="Обычный 2 10 3 2 2 2" xfId="469"/>
    <cellStyle name="Обычный 2 10 3 2 2 2 2" xfId="1136"/>
    <cellStyle name="Обычный 2 10 3 2 2 2 2 2" xfId="2394"/>
    <cellStyle name="Обычный 2 10 3 2 2 2 3" xfId="1773"/>
    <cellStyle name="Обычный 2 10 3 2 2 3" xfId="892"/>
    <cellStyle name="Обычный 2 10 3 2 2 3 2" xfId="2150"/>
    <cellStyle name="Обычный 2 10 3 2 2 4" xfId="1529"/>
    <cellStyle name="Обычный 2 10 3 2 3" xfId="468"/>
    <cellStyle name="Обычный 2 10 3 2 3 2" xfId="1135"/>
    <cellStyle name="Обычный 2 10 3 2 3 2 2" xfId="2393"/>
    <cellStyle name="Обычный 2 10 3 2 3 3" xfId="1772"/>
    <cellStyle name="Обычный 2 10 3 2 4" xfId="841"/>
    <cellStyle name="Обычный 2 10 3 2 4 2" xfId="2099"/>
    <cellStyle name="Обычный 2 10 3 2 5" xfId="1478"/>
    <cellStyle name="Обычный 2 10 3 3" xfId="224"/>
    <cellStyle name="Обычный 2 10 3 3 2" xfId="470"/>
    <cellStyle name="Обычный 2 10 3 3 2 2" xfId="1137"/>
    <cellStyle name="Обычный 2 10 3 3 2 2 2" xfId="2395"/>
    <cellStyle name="Обычный 2 10 3 3 2 3" xfId="1774"/>
    <cellStyle name="Обычный 2 10 3 3 3" xfId="891"/>
    <cellStyle name="Обычный 2 10 3 3 3 2" xfId="2149"/>
    <cellStyle name="Обычный 2 10 3 3 4" xfId="1528"/>
    <cellStyle name="Обычный 2 10 3 4" xfId="467"/>
    <cellStyle name="Обычный 2 10 3 4 2" xfId="1134"/>
    <cellStyle name="Обычный 2 10 3 4 2 2" xfId="2392"/>
    <cellStyle name="Обычный 2 10 3 4 3" xfId="1771"/>
    <cellStyle name="Обычный 2 10 3 5" xfId="805"/>
    <cellStyle name="Обычный 2 10 3 5 2" xfId="2063"/>
    <cellStyle name="Обычный 2 10 3 6" xfId="1442"/>
    <cellStyle name="Обычный 2 10 4" xfId="218"/>
    <cellStyle name="Обычный 2 10 4 2" xfId="471"/>
    <cellStyle name="Обычный 2 10 4 2 2" xfId="1138"/>
    <cellStyle name="Обычный 2 10 4 2 2 2" xfId="2396"/>
    <cellStyle name="Обычный 2 10 4 2 3" xfId="1775"/>
    <cellStyle name="Обычный 2 10 4 3" xfId="885"/>
    <cellStyle name="Обычный 2 10 4 3 2" xfId="2143"/>
    <cellStyle name="Обычный 2 10 4 4" xfId="1522"/>
    <cellStyle name="Обычный 2 10 5" xfId="456"/>
    <cellStyle name="Обычный 2 10 5 2" xfId="1123"/>
    <cellStyle name="Обычный 2 10 5 2 2" xfId="2381"/>
    <cellStyle name="Обычный 2 10 5 3" xfId="1760"/>
    <cellStyle name="Обычный 2 10 6" xfId="772"/>
    <cellStyle name="Обычный 2 10 6 2" xfId="2030"/>
    <cellStyle name="Обычный 2 10 7" xfId="1409"/>
    <cellStyle name="Обычный 2 11" xfId="117"/>
    <cellStyle name="Обычный 2 11 2" xfId="226"/>
    <cellStyle name="Обычный 2 11 2 2" xfId="473"/>
    <cellStyle name="Обычный 2 11 2 2 2" xfId="1140"/>
    <cellStyle name="Обычный 2 11 2 2 2 2" xfId="2398"/>
    <cellStyle name="Обычный 2 11 2 2 3" xfId="1777"/>
    <cellStyle name="Обычный 2 11 2 3" xfId="893"/>
    <cellStyle name="Обычный 2 11 2 3 2" xfId="2151"/>
    <cellStyle name="Обычный 2 11 2 4" xfId="1530"/>
    <cellStyle name="Обычный 2 11 3" xfId="302"/>
    <cellStyle name="Обычный 2 11 3 2" xfId="474"/>
    <cellStyle name="Обычный 2 11 3 2 2" xfId="1141"/>
    <cellStyle name="Обычный 2 11 3 2 2 2" xfId="2399"/>
    <cellStyle name="Обычный 2 11 3 2 3" xfId="1778"/>
    <cellStyle name="Обычный 2 11 3 3" xfId="969"/>
    <cellStyle name="Обычный 2 11 3 3 2" xfId="2227"/>
    <cellStyle name="Обычный 2 11 3 4" xfId="1606"/>
    <cellStyle name="Обычный 2 11 4" xfId="306"/>
    <cellStyle name="Обычный 2 11 4 2" xfId="311"/>
    <cellStyle name="Обычный 2 11 4 2 2" xfId="476"/>
    <cellStyle name="Обычный 2 11 4 2 2 2" xfId="1143"/>
    <cellStyle name="Обычный 2 11 4 2 2 2 2" xfId="2401"/>
    <cellStyle name="Обычный 2 11 4 2 2 3" xfId="1780"/>
    <cellStyle name="Обычный 2 11 4 2 3" xfId="978"/>
    <cellStyle name="Обычный 2 11 4 2 3 2" xfId="2236"/>
    <cellStyle name="Обычный 2 11 4 2 4" xfId="1615"/>
    <cellStyle name="Обычный 2 11 4 3" xfId="475"/>
    <cellStyle name="Обычный 2 11 4 3 2" xfId="1142"/>
    <cellStyle name="Обычный 2 11 4 3 2 2" xfId="2400"/>
    <cellStyle name="Обычный 2 11 4 3 3" xfId="1779"/>
    <cellStyle name="Обычный 2 11 4 4" xfId="973"/>
    <cellStyle name="Обычный 2 11 4 4 2" xfId="2231"/>
    <cellStyle name="Обычный 2 11 4 5" xfId="1610"/>
    <cellStyle name="Обычный 2 11 5" xfId="341"/>
    <cellStyle name="Обычный 2 11 5 10" xfId="1645"/>
    <cellStyle name="Обычный 2 11 5 2" xfId="347"/>
    <cellStyle name="Обычный 2 11 5 2 2" xfId="1014"/>
    <cellStyle name="Обычный 2 11 5 2 2 2" xfId="2272"/>
    <cellStyle name="Обычный 2 11 5 2 3" xfId="1651"/>
    <cellStyle name="Обычный 2 11 5 3" xfId="619"/>
    <cellStyle name="Обычный 2 11 5 3 2" xfId="646"/>
    <cellStyle name="Обычный 2 11 5 3 2 2" xfId="1313"/>
    <cellStyle name="Обычный 2 11 5 3 2 2 2" xfId="2571"/>
    <cellStyle name="Обычный 2 11 5 3 2 3" xfId="1950"/>
    <cellStyle name="Обычный 2 11 5 3 3" xfId="667"/>
    <cellStyle name="Обычный 2 11 5 3 3 2" xfId="1334"/>
    <cellStyle name="Обычный 2 11 5 3 3 2 2" xfId="2592"/>
    <cellStyle name="Обычный 2 11 5 3 3 3" xfId="1971"/>
    <cellStyle name="Обычный 2 11 5 3 4" xfId="1286"/>
    <cellStyle name="Обычный 2 11 5 3 4 2" xfId="2544"/>
    <cellStyle name="Обычный 2 11 5 3 5" xfId="1923"/>
    <cellStyle name="Обычный 2 11 5 4" xfId="622"/>
    <cellStyle name="Обычный 2 11 5 4 2" xfId="628"/>
    <cellStyle name="Обычный 2 11 5 4 2 2" xfId="664"/>
    <cellStyle name="Обычный 2 11 5 4 2 2 2" xfId="1331"/>
    <cellStyle name="Обычный 2 11 5 4 2 2 2 2" xfId="2589"/>
    <cellStyle name="Обычный 2 11 5 4 2 2 3" xfId="1968"/>
    <cellStyle name="Обычный 2 11 5 4 2 3" xfId="1295"/>
    <cellStyle name="Обычный 2 11 5 4 2 3 2" xfId="2553"/>
    <cellStyle name="Обычный 2 11 5 4 2 4" xfId="1932"/>
    <cellStyle name="Обычный 2 11 5 4 3" xfId="1289"/>
    <cellStyle name="Обычный 2 11 5 4 3 2" xfId="2547"/>
    <cellStyle name="Обычный 2 11 5 4 4" xfId="1926"/>
    <cellStyle name="Обычный 2 11 5 5" xfId="625"/>
    <cellStyle name="Обычный 2 11 5 5 2" xfId="1292"/>
    <cellStyle name="Обычный 2 11 5 5 2 2" xfId="2550"/>
    <cellStyle name="Обычный 2 11 5 5 3" xfId="1929"/>
    <cellStyle name="Обычный 2 11 5 6" xfId="643"/>
    <cellStyle name="Обычный 2 11 5 6 2" xfId="1310"/>
    <cellStyle name="Обычный 2 11 5 6 2 2" xfId="2568"/>
    <cellStyle name="Обычный 2 11 5 6 3" xfId="1947"/>
    <cellStyle name="Обычный 2 11 5 7" xfId="661"/>
    <cellStyle name="Обычный 2 11 5 7 2" xfId="1328"/>
    <cellStyle name="Обычный 2 11 5 7 2 2" xfId="2586"/>
    <cellStyle name="Обычный 2 11 5 7 3" xfId="1965"/>
    <cellStyle name="Обычный 2 11 5 8" xfId="678"/>
    <cellStyle name="Обычный 2 11 5 8 2" xfId="1345"/>
    <cellStyle name="Обычный 2 11 5 8 2 2" xfId="2603"/>
    <cellStyle name="Обычный 2 11 5 8 3" xfId="1982"/>
    <cellStyle name="Обычный 2 11 5 9" xfId="1008"/>
    <cellStyle name="Обычный 2 11 5 9 2" xfId="2266"/>
    <cellStyle name="Обычный 2 11 6" xfId="472"/>
    <cellStyle name="Обычный 2 11 6 2" xfId="1139"/>
    <cellStyle name="Обычный 2 11 6 2 2" xfId="2397"/>
    <cellStyle name="Обычный 2 11 6 3" xfId="1776"/>
    <cellStyle name="Обычный 2 11 7" xfId="614"/>
    <cellStyle name="Обычный 2 11 7 2" xfId="1281"/>
    <cellStyle name="Обычный 2 11 7 2 2" xfId="2539"/>
    <cellStyle name="Обычный 2 11 7 3" xfId="1918"/>
    <cellStyle name="Обычный 2 11 8" xfId="784"/>
    <cellStyle name="Обычный 2 11 8 2" xfId="2042"/>
    <cellStyle name="Обычный 2 11 9" xfId="1421"/>
    <cellStyle name="Обычный 2 12" xfId="137"/>
    <cellStyle name="Обычный 2 12 2" xfId="173"/>
    <cellStyle name="Обычный 2 12 2 2" xfId="228"/>
    <cellStyle name="Обычный 2 12 2 2 2" xfId="479"/>
    <cellStyle name="Обычный 2 12 2 2 2 2" xfId="1146"/>
    <cellStyle name="Обычный 2 12 2 2 2 2 2" xfId="2404"/>
    <cellStyle name="Обычный 2 12 2 2 2 3" xfId="1783"/>
    <cellStyle name="Обычный 2 12 2 2 3" xfId="895"/>
    <cellStyle name="Обычный 2 12 2 2 3 2" xfId="2153"/>
    <cellStyle name="Обычный 2 12 2 2 4" xfId="1532"/>
    <cellStyle name="Обычный 2 12 2 3" xfId="478"/>
    <cellStyle name="Обычный 2 12 2 3 2" xfId="1145"/>
    <cellStyle name="Обычный 2 12 2 3 2 2" xfId="2403"/>
    <cellStyle name="Обычный 2 12 2 3 3" xfId="1782"/>
    <cellStyle name="Обычный 2 12 2 4" xfId="840"/>
    <cellStyle name="Обычный 2 12 2 4 2" xfId="2098"/>
    <cellStyle name="Обычный 2 12 2 5" xfId="1477"/>
    <cellStyle name="Обычный 2 12 3" xfId="227"/>
    <cellStyle name="Обычный 2 12 3 2" xfId="480"/>
    <cellStyle name="Обычный 2 12 3 2 2" xfId="1147"/>
    <cellStyle name="Обычный 2 12 3 2 2 2" xfId="2405"/>
    <cellStyle name="Обычный 2 12 3 2 3" xfId="1784"/>
    <cellStyle name="Обычный 2 12 3 3" xfId="894"/>
    <cellStyle name="Обычный 2 12 3 3 2" xfId="2152"/>
    <cellStyle name="Обычный 2 12 3 4" xfId="1531"/>
    <cellStyle name="Обычный 2 12 4" xfId="477"/>
    <cellStyle name="Обычный 2 12 4 2" xfId="1144"/>
    <cellStyle name="Обычный 2 12 4 2 2" xfId="2402"/>
    <cellStyle name="Обычный 2 12 4 3" xfId="1781"/>
    <cellStyle name="Обычный 2 12 5" xfId="804"/>
    <cellStyle name="Обычный 2 12 5 2" xfId="2062"/>
    <cellStyle name="Обычный 2 12 6" xfId="1441"/>
    <cellStyle name="Обычный 2 2" xfId="16"/>
    <cellStyle name="Обычный 2 2 2" xfId="229"/>
    <cellStyle name="Обычный 2 2 2 2" xfId="482"/>
    <cellStyle name="Обычный 2 2 2 2 2" xfId="1149"/>
    <cellStyle name="Обычный 2 2 2 2 2 2" xfId="2407"/>
    <cellStyle name="Обычный 2 2 2 2 3" xfId="1786"/>
    <cellStyle name="Обычный 2 2 2 3" xfId="896"/>
    <cellStyle name="Обычный 2 2 2 3 2" xfId="2154"/>
    <cellStyle name="Обычный 2 2 2 4" xfId="1533"/>
    <cellStyle name="Обычный 2 2 3" xfId="298"/>
    <cellStyle name="Обычный 2 2 3 2" xfId="483"/>
    <cellStyle name="Обычный 2 2 3 2 2" xfId="1150"/>
    <cellStyle name="Обычный 2 2 3 2 2 2" xfId="2408"/>
    <cellStyle name="Обычный 2 2 3 2 3" xfId="1787"/>
    <cellStyle name="Обычный 2 2 3 3" xfId="965"/>
    <cellStyle name="Обычный 2 2 3 3 2" xfId="2223"/>
    <cellStyle name="Обычный 2 2 3 4" xfId="1602"/>
    <cellStyle name="Обычный 2 2 4" xfId="481"/>
    <cellStyle name="Обычный 2 2 4 2" xfId="1148"/>
    <cellStyle name="Обычный 2 2 4 2 2" xfId="2406"/>
    <cellStyle name="Обычный 2 2 4 3" xfId="1785"/>
    <cellStyle name="Обычный 2 2 5" xfId="41"/>
    <cellStyle name="Обычный 2 2 5 2" xfId="751"/>
    <cellStyle name="Обычный 2 2 5 2 2" xfId="2009"/>
    <cellStyle name="Обычный 2 2 5 3" xfId="1388"/>
    <cellStyle name="Обычный 2 3" xfId="44"/>
    <cellStyle name="Обычный 2 3 2" xfId="230"/>
    <cellStyle name="Обычный 2 3 2 2" xfId="485"/>
    <cellStyle name="Обычный 2 3 2 2 2" xfId="1152"/>
    <cellStyle name="Обычный 2 3 2 2 2 2" xfId="2410"/>
    <cellStyle name="Обычный 2 3 2 2 3" xfId="1789"/>
    <cellStyle name="Обычный 2 3 2 3" xfId="897"/>
    <cellStyle name="Обычный 2 3 2 3 2" xfId="2155"/>
    <cellStyle name="Обычный 2 3 2 4" xfId="1534"/>
    <cellStyle name="Обычный 2 3 3" xfId="484"/>
    <cellStyle name="Обычный 2 3 3 2" xfId="1151"/>
    <cellStyle name="Обычный 2 3 3 2 2" xfId="2409"/>
    <cellStyle name="Обычный 2 3 3 3" xfId="1788"/>
    <cellStyle name="Обычный 2 3 4" xfId="754"/>
    <cellStyle name="Обычный 2 3 4 2" xfId="2012"/>
    <cellStyle name="Обычный 2 3 5" xfId="1391"/>
    <cellStyle name="Обычный 2 4" xfId="47"/>
    <cellStyle name="Обычный 2 4 2" xfId="131"/>
    <cellStyle name="Обычный 2 4 2 2" xfId="152"/>
    <cellStyle name="Обычный 2 4 2 2 2" xfId="233"/>
    <cellStyle name="Обычный 2 4 2 2 2 2" xfId="489"/>
    <cellStyle name="Обычный 2 4 2 2 2 2 2" xfId="1156"/>
    <cellStyle name="Обычный 2 4 2 2 2 2 2 2" xfId="2414"/>
    <cellStyle name="Обычный 2 4 2 2 2 2 3" xfId="1793"/>
    <cellStyle name="Обычный 2 4 2 2 2 3" xfId="900"/>
    <cellStyle name="Обычный 2 4 2 2 2 3 2" xfId="2158"/>
    <cellStyle name="Обычный 2 4 2 2 2 4" xfId="1537"/>
    <cellStyle name="Обычный 2 4 2 2 3" xfId="488"/>
    <cellStyle name="Обычный 2 4 2 2 3 2" xfId="1155"/>
    <cellStyle name="Обычный 2 4 2 2 3 2 2" xfId="2413"/>
    <cellStyle name="Обычный 2 4 2 2 3 3" xfId="1792"/>
    <cellStyle name="Обычный 2 4 2 2 4" xfId="819"/>
    <cellStyle name="Обычный 2 4 2 2 4 2" xfId="2077"/>
    <cellStyle name="Обычный 2 4 2 2 5" xfId="1456"/>
    <cellStyle name="Обычный 2 4 2 3" xfId="232"/>
    <cellStyle name="Обычный 2 4 2 3 2" xfId="490"/>
    <cellStyle name="Обычный 2 4 2 3 2 2" xfId="1157"/>
    <cellStyle name="Обычный 2 4 2 3 2 2 2" xfId="2415"/>
    <cellStyle name="Обычный 2 4 2 3 2 3" xfId="1794"/>
    <cellStyle name="Обычный 2 4 2 3 3" xfId="899"/>
    <cellStyle name="Обычный 2 4 2 3 3 2" xfId="2157"/>
    <cellStyle name="Обычный 2 4 2 3 4" xfId="1536"/>
    <cellStyle name="Обычный 2 4 2 4" xfId="487"/>
    <cellStyle name="Обычный 2 4 2 4 2" xfId="1154"/>
    <cellStyle name="Обычный 2 4 2 4 2 2" xfId="2412"/>
    <cellStyle name="Обычный 2 4 2 4 3" xfId="1791"/>
    <cellStyle name="Обычный 2 4 2 5" xfId="798"/>
    <cellStyle name="Обычный 2 4 2 5 2" xfId="2056"/>
    <cellStyle name="Обычный 2 4 2 6" xfId="1435"/>
    <cellStyle name="Обычный 2 4 3" xfId="231"/>
    <cellStyle name="Обычный 2 4 3 2" xfId="491"/>
    <cellStyle name="Обычный 2 4 3 2 2" xfId="1158"/>
    <cellStyle name="Обычный 2 4 3 2 2 2" xfId="2416"/>
    <cellStyle name="Обычный 2 4 3 2 3" xfId="1795"/>
    <cellStyle name="Обычный 2 4 3 3" xfId="898"/>
    <cellStyle name="Обычный 2 4 3 3 2" xfId="2156"/>
    <cellStyle name="Обычный 2 4 3 4" xfId="1535"/>
    <cellStyle name="Обычный 2 4 4" xfId="486"/>
    <cellStyle name="Обычный 2 4 4 2" xfId="1153"/>
    <cellStyle name="Обычный 2 4 4 2 2" xfId="2411"/>
    <cellStyle name="Обычный 2 4 4 3" xfId="1790"/>
    <cellStyle name="Обычный 2 4 5" xfId="757"/>
    <cellStyle name="Обычный 2 4 5 2" xfId="2015"/>
    <cellStyle name="Обычный 2 4 6" xfId="1394"/>
    <cellStyle name="Обычный 2 5" xfId="49"/>
    <cellStyle name="Обычный 2 5 2" xfId="103"/>
    <cellStyle name="Обычный 2 5 2 2" xfId="107"/>
    <cellStyle name="Обычный 2 5 2 2 2" xfId="119"/>
    <cellStyle name="Обычный 2 5 2 2 2 2" xfId="140"/>
    <cellStyle name="Обычный 2 5 2 2 2 2 2" xfId="169"/>
    <cellStyle name="Обычный 2 5 2 2 2 2 2 2" xfId="238"/>
    <cellStyle name="Обычный 2 5 2 2 2 2 2 2 2" xfId="498"/>
    <cellStyle name="Обычный 2 5 2 2 2 2 2 2 2 2" xfId="1165"/>
    <cellStyle name="Обычный 2 5 2 2 2 2 2 2 2 2 2" xfId="2423"/>
    <cellStyle name="Обычный 2 5 2 2 2 2 2 2 2 3" xfId="1802"/>
    <cellStyle name="Обычный 2 5 2 2 2 2 2 2 3" xfId="905"/>
    <cellStyle name="Обычный 2 5 2 2 2 2 2 2 3 2" xfId="2163"/>
    <cellStyle name="Обычный 2 5 2 2 2 2 2 2 4" xfId="1542"/>
    <cellStyle name="Обычный 2 5 2 2 2 2 2 3" xfId="320"/>
    <cellStyle name="Обычный 2 5 2 2 2 2 2 3 2" xfId="499"/>
    <cellStyle name="Обычный 2 5 2 2 2 2 2 3 2 2" xfId="1166"/>
    <cellStyle name="Обычный 2 5 2 2 2 2 2 3 2 2 2" xfId="2424"/>
    <cellStyle name="Обычный 2 5 2 2 2 2 2 3 2 3" xfId="1803"/>
    <cellStyle name="Обычный 2 5 2 2 2 2 2 3 3" xfId="987"/>
    <cellStyle name="Обычный 2 5 2 2 2 2 2 3 3 2" xfId="2245"/>
    <cellStyle name="Обычный 2 5 2 2 2 2 2 3 4" xfId="1624"/>
    <cellStyle name="Обычный 2 5 2 2 2 2 2 4" xfId="497"/>
    <cellStyle name="Обычный 2 5 2 2 2 2 2 4 2" xfId="1164"/>
    <cellStyle name="Обычный 2 5 2 2 2 2 2 4 2 2" xfId="2422"/>
    <cellStyle name="Обычный 2 5 2 2 2 2 2 4 3" xfId="1801"/>
    <cellStyle name="Обычный 2 5 2 2 2 2 2 5" xfId="836"/>
    <cellStyle name="Обычный 2 5 2 2 2 2 2 5 2" xfId="2094"/>
    <cellStyle name="Обычный 2 5 2 2 2 2 2 6" xfId="1473"/>
    <cellStyle name="Обычный 2 5 2 2 2 2 3" xfId="177"/>
    <cellStyle name="Обычный 2 5 2 2 2 2 3 2" xfId="500"/>
    <cellStyle name="Обычный 2 5 2 2 2 2 3 2 2" xfId="1167"/>
    <cellStyle name="Обычный 2 5 2 2 2 2 3 2 2 2" xfId="2425"/>
    <cellStyle name="Обычный 2 5 2 2 2 2 3 2 3" xfId="1804"/>
    <cellStyle name="Обычный 2 5 2 2 2 2 3 3" xfId="844"/>
    <cellStyle name="Обычный 2 5 2 2 2 2 3 3 2" xfId="2102"/>
    <cellStyle name="Обычный 2 5 2 2 2 2 3 4" xfId="1481"/>
    <cellStyle name="Обычный 2 5 2 2 2 2 4" xfId="285"/>
    <cellStyle name="Обычный 2 5 2 2 2 2 4 2" xfId="294"/>
    <cellStyle name="Обычный 2 5 2 2 2 2 4 2 2" xfId="502"/>
    <cellStyle name="Обычный 2 5 2 2 2 2 4 2 2 2" xfId="1169"/>
    <cellStyle name="Обычный 2 5 2 2 2 2 4 2 2 2 2" xfId="2427"/>
    <cellStyle name="Обычный 2 5 2 2 2 2 4 2 2 3" xfId="1806"/>
    <cellStyle name="Обычный 2 5 2 2 2 2 4 2 3" xfId="961"/>
    <cellStyle name="Обычный 2 5 2 2 2 2 4 2 3 2" xfId="2219"/>
    <cellStyle name="Обычный 2 5 2 2 2 2 4 2 4" xfId="1598"/>
    <cellStyle name="Обычный 2 5 2 2 2 2 4 3" xfId="501"/>
    <cellStyle name="Обычный 2 5 2 2 2 2 4 3 2" xfId="1168"/>
    <cellStyle name="Обычный 2 5 2 2 2 2 4 3 2 2" xfId="2426"/>
    <cellStyle name="Обычный 2 5 2 2 2 2 4 3 3" xfId="1805"/>
    <cellStyle name="Обычный 2 5 2 2 2 2 4 4" xfId="952"/>
    <cellStyle name="Обычный 2 5 2 2 2 2 4 4 2" xfId="2210"/>
    <cellStyle name="Обычный 2 5 2 2 2 2 4 5" xfId="1589"/>
    <cellStyle name="Обычный 2 5 2 2 2 2 5" xfId="308"/>
    <cellStyle name="Обычный 2 5 2 2 2 2 5 2" xfId="503"/>
    <cellStyle name="Обычный 2 5 2 2 2 2 5 2 2" xfId="1170"/>
    <cellStyle name="Обычный 2 5 2 2 2 2 5 2 2 2" xfId="2428"/>
    <cellStyle name="Обычный 2 5 2 2 2 2 5 2 3" xfId="1807"/>
    <cellStyle name="Обычный 2 5 2 2 2 2 5 3" xfId="631"/>
    <cellStyle name="Обычный 2 5 2 2 2 2 5 3 2" xfId="681"/>
    <cellStyle name="Обычный 2 5 2 2 2 2 5 3 2 2" xfId="1348"/>
    <cellStyle name="Обычный 2 5 2 2 2 2 5 3 2 2 2" xfId="2606"/>
    <cellStyle name="Обычный 2 5 2 2 2 2 5 3 2 3" xfId="1985"/>
    <cellStyle name="Обычный 2 5 2 2 2 2 5 3 3" xfId="1298"/>
    <cellStyle name="Обычный 2 5 2 2 2 2 5 3 3 2" xfId="2556"/>
    <cellStyle name="Обычный 2 5 2 2 2 2 5 3 4" xfId="1935"/>
    <cellStyle name="Обычный 2 5 2 2 2 2 5 4" xfId="975"/>
    <cellStyle name="Обычный 2 5 2 2 2 2 5 4 2" xfId="2233"/>
    <cellStyle name="Обычный 2 5 2 2 2 2 5 5" xfId="1612"/>
    <cellStyle name="Обычный 2 5 2 2 2 2 6" xfId="496"/>
    <cellStyle name="Обычный 2 5 2 2 2 2 6 2" xfId="1163"/>
    <cellStyle name="Обычный 2 5 2 2 2 2 6 2 2" xfId="2421"/>
    <cellStyle name="Обычный 2 5 2 2 2 2 6 3" xfId="1800"/>
    <cellStyle name="Обычный 2 5 2 2 2 2 7" xfId="807"/>
    <cellStyle name="Обычный 2 5 2 2 2 2 7 2" xfId="2065"/>
    <cellStyle name="Обычный 2 5 2 2 2 2 8" xfId="1444"/>
    <cellStyle name="Обычный 2 5 2 2 2 3" xfId="237"/>
    <cellStyle name="Обычный 2 5 2 2 2 3 2" xfId="504"/>
    <cellStyle name="Обычный 2 5 2 2 2 3 2 2" xfId="1171"/>
    <cellStyle name="Обычный 2 5 2 2 2 3 2 2 2" xfId="2429"/>
    <cellStyle name="Обычный 2 5 2 2 2 3 2 3" xfId="1808"/>
    <cellStyle name="Обычный 2 5 2 2 2 3 3" xfId="904"/>
    <cellStyle name="Обычный 2 5 2 2 2 3 3 2" xfId="2162"/>
    <cellStyle name="Обычный 2 5 2 2 2 3 4" xfId="1541"/>
    <cellStyle name="Обычный 2 5 2 2 2 4" xfId="495"/>
    <cellStyle name="Обычный 2 5 2 2 2 4 2" xfId="1162"/>
    <cellStyle name="Обычный 2 5 2 2 2 4 2 2" xfId="2420"/>
    <cellStyle name="Обычный 2 5 2 2 2 4 3" xfId="1799"/>
    <cellStyle name="Обычный 2 5 2 2 2 5" xfId="786"/>
    <cellStyle name="Обычный 2 5 2 2 2 5 2" xfId="2044"/>
    <cellStyle name="Обычный 2 5 2 2 2 6" xfId="1423"/>
    <cellStyle name="Обычный 2 5 2 2 3" xfId="236"/>
    <cellStyle name="Обычный 2 5 2 2 3 2" xfId="505"/>
    <cellStyle name="Обычный 2 5 2 2 3 2 2" xfId="1172"/>
    <cellStyle name="Обычный 2 5 2 2 3 2 2 2" xfId="2430"/>
    <cellStyle name="Обычный 2 5 2 2 3 2 3" xfId="1809"/>
    <cellStyle name="Обычный 2 5 2 2 3 3" xfId="903"/>
    <cellStyle name="Обычный 2 5 2 2 3 3 2" xfId="2161"/>
    <cellStyle name="Обычный 2 5 2 2 3 4" xfId="1540"/>
    <cellStyle name="Обычный 2 5 2 2 4" xfId="494"/>
    <cellStyle name="Обычный 2 5 2 2 4 2" xfId="1161"/>
    <cellStyle name="Обычный 2 5 2 2 4 2 2" xfId="2419"/>
    <cellStyle name="Обычный 2 5 2 2 4 3" xfId="1798"/>
    <cellStyle name="Обычный 2 5 2 2 5" xfId="774"/>
    <cellStyle name="Обычный 2 5 2 2 5 2" xfId="2032"/>
    <cellStyle name="Обычный 2 5 2 2 6" xfId="1411"/>
    <cellStyle name="Обычный 2 5 2 3" xfId="122"/>
    <cellStyle name="Обычный 2 5 2 3 2" xfId="126"/>
    <cellStyle name="Обычный 2 5 2 3 2 2" xfId="240"/>
    <cellStyle name="Обычный 2 5 2 3 2 2 2" xfId="508"/>
    <cellStyle name="Обычный 2 5 2 3 2 2 2 2" xfId="1175"/>
    <cellStyle name="Обычный 2 5 2 3 2 2 2 2 2" xfId="2433"/>
    <cellStyle name="Обычный 2 5 2 3 2 2 2 3" xfId="1812"/>
    <cellStyle name="Обычный 2 5 2 3 2 2 3" xfId="907"/>
    <cellStyle name="Обычный 2 5 2 3 2 2 3 2" xfId="2165"/>
    <cellStyle name="Обычный 2 5 2 3 2 2 4" xfId="1544"/>
    <cellStyle name="Обычный 2 5 2 3 2 3" xfId="507"/>
    <cellStyle name="Обычный 2 5 2 3 2 3 2" xfId="1174"/>
    <cellStyle name="Обычный 2 5 2 3 2 3 2 2" xfId="2432"/>
    <cellStyle name="Обычный 2 5 2 3 2 3 3" xfId="1811"/>
    <cellStyle name="Обычный 2 5 2 3 2 4" xfId="793"/>
    <cellStyle name="Обычный 2 5 2 3 2 4 2" xfId="2051"/>
    <cellStyle name="Обычный 2 5 2 3 2 5" xfId="1430"/>
    <cellStyle name="Обычный 2 5 2 3 3" xfId="143"/>
    <cellStyle name="Обычный 2 5 2 3 3 2" xfId="166"/>
    <cellStyle name="Обычный 2 5 2 3 3 2 2" xfId="242"/>
    <cellStyle name="Обычный 2 5 2 3 3 2 2 2" xfId="511"/>
    <cellStyle name="Обычный 2 5 2 3 3 2 2 2 2" xfId="1178"/>
    <cellStyle name="Обычный 2 5 2 3 3 2 2 2 2 2" xfId="2436"/>
    <cellStyle name="Обычный 2 5 2 3 3 2 2 2 3" xfId="1815"/>
    <cellStyle name="Обычный 2 5 2 3 3 2 2 3" xfId="909"/>
    <cellStyle name="Обычный 2 5 2 3 3 2 2 3 2" xfId="2167"/>
    <cellStyle name="Обычный 2 5 2 3 3 2 2 4" xfId="1546"/>
    <cellStyle name="Обычный 2 5 2 3 3 2 3" xfId="317"/>
    <cellStyle name="Обычный 2 5 2 3 3 2 3 2" xfId="355"/>
    <cellStyle name="Обычный 2 5 2 3 3 2 3 2 2" xfId="1022"/>
    <cellStyle name="Обычный 2 5 2 3 3 2 3 2 2 2" xfId="2280"/>
    <cellStyle name="Обычный 2 5 2 3 3 2 3 2 3" xfId="1659"/>
    <cellStyle name="Обычный 2 5 2 3 3 2 3 3" xfId="984"/>
    <cellStyle name="Обычный 2 5 2 3 3 2 3 3 2" xfId="2242"/>
    <cellStyle name="Обычный 2 5 2 3 3 2 3 4" xfId="1621"/>
    <cellStyle name="Обычный 2 5 2 3 3 2 4" xfId="326"/>
    <cellStyle name="Обычный 2 5 2 3 3 2 4 2" xfId="637"/>
    <cellStyle name="Обычный 2 5 2 3 3 2 4 2 2" xfId="1304"/>
    <cellStyle name="Обычный 2 5 2 3 3 2 4 2 2 2" xfId="2562"/>
    <cellStyle name="Обычный 2 5 2 3 3 2 4 2 3" xfId="1941"/>
    <cellStyle name="Обычный 2 5 2 3 3 2 4 3" xfId="673"/>
    <cellStyle name="Обычный 2 5 2 3 3 2 4 3 2" xfId="1340"/>
    <cellStyle name="Обычный 2 5 2 3 3 2 4 3 2 2" xfId="2598"/>
    <cellStyle name="Обычный 2 5 2 3 3 2 4 3 3" xfId="1977"/>
    <cellStyle name="Обычный 2 5 2 3 3 2 4 4" xfId="993"/>
    <cellStyle name="Обычный 2 5 2 3 3 2 4 4 2" xfId="2251"/>
    <cellStyle name="Обычный 2 5 2 3 3 2 4 5" xfId="1630"/>
    <cellStyle name="Обычный 2 5 2 3 3 2 5" xfId="510"/>
    <cellStyle name="Обычный 2 5 2 3 3 2 5 2" xfId="1177"/>
    <cellStyle name="Обычный 2 5 2 3 3 2 5 2 2" xfId="2435"/>
    <cellStyle name="Обычный 2 5 2 3 3 2 5 3" xfId="1814"/>
    <cellStyle name="Обычный 2 5 2 3 3 2 6" xfId="833"/>
    <cellStyle name="Обычный 2 5 2 3 3 2 6 2" xfId="2091"/>
    <cellStyle name="Обычный 2 5 2 3 3 2 7" xfId="1470"/>
    <cellStyle name="Обычный 2 5 2 3 3 3" xfId="241"/>
    <cellStyle name="Обычный 2 5 2 3 3 3 2" xfId="512"/>
    <cellStyle name="Обычный 2 5 2 3 3 3 2 2" xfId="1179"/>
    <cellStyle name="Обычный 2 5 2 3 3 3 2 2 2" xfId="2437"/>
    <cellStyle name="Обычный 2 5 2 3 3 3 2 3" xfId="1816"/>
    <cellStyle name="Обычный 2 5 2 3 3 3 3" xfId="908"/>
    <cellStyle name="Обычный 2 5 2 3 3 3 3 2" xfId="2166"/>
    <cellStyle name="Обычный 2 5 2 3 3 3 4" xfId="1545"/>
    <cellStyle name="Обычный 2 5 2 3 3 4" xfId="336"/>
    <cellStyle name="Обычный 2 5 2 3 3 4 2" xfId="656"/>
    <cellStyle name="Обычный 2 5 2 3 3 4 2 2" xfId="1323"/>
    <cellStyle name="Обычный 2 5 2 3 3 4 2 2 2" xfId="2581"/>
    <cellStyle name="Обычный 2 5 2 3 3 4 2 3" xfId="1960"/>
    <cellStyle name="Обычный 2 5 2 3 3 4 3" xfId="1003"/>
    <cellStyle name="Обычный 2 5 2 3 3 4 3 2" xfId="2261"/>
    <cellStyle name="Обычный 2 5 2 3 3 4 4" xfId="1640"/>
    <cellStyle name="Обычный 2 5 2 3 3 5" xfId="509"/>
    <cellStyle name="Обычный 2 5 2 3 3 5 2" xfId="1176"/>
    <cellStyle name="Обычный 2 5 2 3 3 5 2 2" xfId="2434"/>
    <cellStyle name="Обычный 2 5 2 3 3 5 3" xfId="1813"/>
    <cellStyle name="Обычный 2 5 2 3 3 6" xfId="810"/>
    <cellStyle name="Обычный 2 5 2 3 3 6 2" xfId="2068"/>
    <cellStyle name="Обычный 2 5 2 3 3 7" xfId="1447"/>
    <cellStyle name="Обычный 2 5 2 3 4" xfId="239"/>
    <cellStyle name="Обычный 2 5 2 3 4 2" xfId="513"/>
    <cellStyle name="Обычный 2 5 2 3 4 2 2" xfId="1180"/>
    <cellStyle name="Обычный 2 5 2 3 4 2 2 2" xfId="2438"/>
    <cellStyle name="Обычный 2 5 2 3 4 2 3" xfId="1817"/>
    <cellStyle name="Обычный 2 5 2 3 4 3" xfId="906"/>
    <cellStyle name="Обычный 2 5 2 3 4 3 2" xfId="2164"/>
    <cellStyle name="Обычный 2 5 2 3 4 4" xfId="1543"/>
    <cellStyle name="Обычный 2 5 2 3 5" xfId="506"/>
    <cellStyle name="Обычный 2 5 2 3 5 2" xfId="1173"/>
    <cellStyle name="Обычный 2 5 2 3 5 2 2" xfId="2431"/>
    <cellStyle name="Обычный 2 5 2 3 5 3" xfId="1810"/>
    <cellStyle name="Обычный 2 5 2 3 6" xfId="789"/>
    <cellStyle name="Обычный 2 5 2 3 6 2" xfId="2047"/>
    <cellStyle name="Обычный 2 5 2 3 7" xfId="1426"/>
    <cellStyle name="Обычный 2 5 2 4" xfId="235"/>
    <cellStyle name="Обычный 2 5 2 4 2" xfId="514"/>
    <cellStyle name="Обычный 2 5 2 4 2 2" xfId="1181"/>
    <cellStyle name="Обычный 2 5 2 4 2 2 2" xfId="2439"/>
    <cellStyle name="Обычный 2 5 2 4 2 3" xfId="1818"/>
    <cellStyle name="Обычный 2 5 2 4 3" xfId="902"/>
    <cellStyle name="Обычный 2 5 2 4 3 2" xfId="2160"/>
    <cellStyle name="Обычный 2 5 2 4 4" xfId="1539"/>
    <cellStyle name="Обычный 2 5 2 5" xfId="292"/>
    <cellStyle name="Обычный 2 5 2 5 2" xfId="515"/>
    <cellStyle name="Обычный 2 5 2 5 2 2" xfId="1182"/>
    <cellStyle name="Обычный 2 5 2 5 2 2 2" xfId="2440"/>
    <cellStyle name="Обычный 2 5 2 5 2 3" xfId="1819"/>
    <cellStyle name="Обычный 2 5 2 5 3" xfId="665"/>
    <cellStyle name="Обычный 2 5 2 5 3 2" xfId="1332"/>
    <cellStyle name="Обычный 2 5 2 5 3 2 2" xfId="2590"/>
    <cellStyle name="Обычный 2 5 2 5 3 3" xfId="1969"/>
    <cellStyle name="Обычный 2 5 2 5 4" xfId="959"/>
    <cellStyle name="Обычный 2 5 2 5 4 2" xfId="2217"/>
    <cellStyle name="Обычный 2 5 2 5 5" xfId="1596"/>
    <cellStyle name="Обычный 2 5 2 6" xfId="493"/>
    <cellStyle name="Обычный 2 5 2 6 2" xfId="1160"/>
    <cellStyle name="Обычный 2 5 2 6 2 2" xfId="2418"/>
    <cellStyle name="Обычный 2 5 2 6 3" xfId="1797"/>
    <cellStyle name="Обычный 2 5 2 7" xfId="770"/>
    <cellStyle name="Обычный 2 5 2 7 2" xfId="2028"/>
    <cellStyle name="Обычный 2 5 2 8" xfId="1407"/>
    <cellStyle name="Обычный 2 5 3" xfId="234"/>
    <cellStyle name="Обычный 2 5 3 2" xfId="516"/>
    <cellStyle name="Обычный 2 5 3 2 2" xfId="1183"/>
    <cellStyle name="Обычный 2 5 3 2 2 2" xfId="2441"/>
    <cellStyle name="Обычный 2 5 3 2 3" xfId="1820"/>
    <cellStyle name="Обычный 2 5 3 3" xfId="901"/>
    <cellStyle name="Обычный 2 5 3 3 2" xfId="2159"/>
    <cellStyle name="Обычный 2 5 3 4" xfId="1538"/>
    <cellStyle name="Обычный 2 5 4" xfId="492"/>
    <cellStyle name="Обычный 2 5 4 2" xfId="1159"/>
    <cellStyle name="Обычный 2 5 4 2 2" xfId="2417"/>
    <cellStyle name="Обычный 2 5 4 3" xfId="1796"/>
    <cellStyle name="Обычный 2 5 5" xfId="759"/>
    <cellStyle name="Обычный 2 5 5 2" xfId="2017"/>
    <cellStyle name="Обычный 2 5 6" xfId="1396"/>
    <cellStyle name="Обычный 2 6" xfId="51"/>
    <cellStyle name="Обычный 2 6 2" xfId="129"/>
    <cellStyle name="Обычный 2 6 2 2" xfId="154"/>
    <cellStyle name="Обычный 2 6 2 2 2" xfId="157"/>
    <cellStyle name="Обычный 2 6 2 2 2 2" xfId="246"/>
    <cellStyle name="Обычный 2 6 2 2 2 2 2" xfId="521"/>
    <cellStyle name="Обычный 2 6 2 2 2 2 2 2" xfId="1188"/>
    <cellStyle name="Обычный 2 6 2 2 2 2 2 2 2" xfId="2446"/>
    <cellStyle name="Обычный 2 6 2 2 2 2 2 3" xfId="1825"/>
    <cellStyle name="Обычный 2 6 2 2 2 2 3" xfId="913"/>
    <cellStyle name="Обычный 2 6 2 2 2 2 3 2" xfId="2171"/>
    <cellStyle name="Обычный 2 6 2 2 2 2 4" xfId="1550"/>
    <cellStyle name="Обычный 2 6 2 2 2 3" xfId="289"/>
    <cellStyle name="Обычный 2 6 2 2 2 3 2" xfId="344"/>
    <cellStyle name="Обычный 2 6 2 2 2 3 2 2" xfId="1011"/>
    <cellStyle name="Обычный 2 6 2 2 2 3 2 2 2" xfId="2269"/>
    <cellStyle name="Обычный 2 6 2 2 2 3 2 3" xfId="1648"/>
    <cellStyle name="Обычный 2 6 2 2 2 3 3" xfId="522"/>
    <cellStyle name="Обычный 2 6 2 2 2 3 3 2" xfId="1189"/>
    <cellStyle name="Обычный 2 6 2 2 2 3 3 2 2" xfId="2447"/>
    <cellStyle name="Обычный 2 6 2 2 2 3 3 3" xfId="1826"/>
    <cellStyle name="Обычный 2 6 2 2 2 3 4" xfId="611"/>
    <cellStyle name="Обычный 2 6 2 2 2 3 4 2" xfId="1278"/>
    <cellStyle name="Обычный 2 6 2 2 2 3 4 2 2" xfId="2536"/>
    <cellStyle name="Обычный 2 6 2 2 2 3 4 3" xfId="1915"/>
    <cellStyle name="Обычный 2 6 2 2 2 3 5" xfId="956"/>
    <cellStyle name="Обычный 2 6 2 2 2 3 5 2" xfId="2214"/>
    <cellStyle name="Обычный 2 6 2 2 2 3 6" xfId="1593"/>
    <cellStyle name="Обычный 2 6 2 2 2 4" xfId="520"/>
    <cellStyle name="Обычный 2 6 2 2 2 4 2" xfId="1187"/>
    <cellStyle name="Обычный 2 6 2 2 2 4 2 2" xfId="2445"/>
    <cellStyle name="Обычный 2 6 2 2 2 4 3" xfId="1824"/>
    <cellStyle name="Обычный 2 6 2 2 2 5" xfId="824"/>
    <cellStyle name="Обычный 2 6 2 2 2 5 2" xfId="2082"/>
    <cellStyle name="Обычный 2 6 2 2 2 6" xfId="1461"/>
    <cellStyle name="Обычный 2 6 2 2 3" xfId="245"/>
    <cellStyle name="Обычный 2 6 2 2 3 2" xfId="523"/>
    <cellStyle name="Обычный 2 6 2 2 3 2 2" xfId="1190"/>
    <cellStyle name="Обычный 2 6 2 2 3 2 2 2" xfId="2448"/>
    <cellStyle name="Обычный 2 6 2 2 3 2 3" xfId="1827"/>
    <cellStyle name="Обычный 2 6 2 2 3 3" xfId="912"/>
    <cellStyle name="Обычный 2 6 2 2 3 3 2" xfId="2170"/>
    <cellStyle name="Обычный 2 6 2 2 3 4" xfId="1549"/>
    <cellStyle name="Обычный 2 6 2 2 4" xfId="519"/>
    <cellStyle name="Обычный 2 6 2 2 4 2" xfId="1186"/>
    <cellStyle name="Обычный 2 6 2 2 4 2 2" xfId="2444"/>
    <cellStyle name="Обычный 2 6 2 2 4 3" xfId="1823"/>
    <cellStyle name="Обычный 2 6 2 2 5" xfId="821"/>
    <cellStyle name="Обычный 2 6 2 2 5 2" xfId="2079"/>
    <cellStyle name="Обычный 2 6 2 2 6" xfId="1458"/>
    <cellStyle name="Обычный 2 6 2 3" xfId="244"/>
    <cellStyle name="Обычный 2 6 2 3 2" xfId="524"/>
    <cellStyle name="Обычный 2 6 2 3 2 2" xfId="1191"/>
    <cellStyle name="Обычный 2 6 2 3 2 2 2" xfId="2449"/>
    <cellStyle name="Обычный 2 6 2 3 2 3" xfId="1828"/>
    <cellStyle name="Обычный 2 6 2 3 3" xfId="911"/>
    <cellStyle name="Обычный 2 6 2 3 3 2" xfId="2169"/>
    <cellStyle name="Обычный 2 6 2 3 4" xfId="1548"/>
    <cellStyle name="Обычный 2 6 2 4" xfId="518"/>
    <cellStyle name="Обычный 2 6 2 4 2" xfId="1185"/>
    <cellStyle name="Обычный 2 6 2 4 2 2" xfId="2443"/>
    <cellStyle name="Обычный 2 6 2 4 3" xfId="1822"/>
    <cellStyle name="Обычный 2 6 2 5" xfId="796"/>
    <cellStyle name="Обычный 2 6 2 5 2" xfId="2054"/>
    <cellStyle name="Обычный 2 6 2 6" xfId="1433"/>
    <cellStyle name="Обычный 2 6 3" xfId="135"/>
    <cellStyle name="Обычный 2 6 3 2" xfId="247"/>
    <cellStyle name="Обычный 2 6 3 2 2" xfId="526"/>
    <cellStyle name="Обычный 2 6 3 2 2 2" xfId="1193"/>
    <cellStyle name="Обычный 2 6 3 2 2 2 2" xfId="2451"/>
    <cellStyle name="Обычный 2 6 3 2 2 3" xfId="1830"/>
    <cellStyle name="Обычный 2 6 3 2 3" xfId="914"/>
    <cellStyle name="Обычный 2 6 3 2 3 2" xfId="2172"/>
    <cellStyle name="Обычный 2 6 3 2 4" xfId="1551"/>
    <cellStyle name="Обычный 2 6 3 3" xfId="332"/>
    <cellStyle name="Обычный 2 6 3 3 2" xfId="652"/>
    <cellStyle name="Обычный 2 6 3 3 2 2" xfId="1319"/>
    <cellStyle name="Обычный 2 6 3 3 2 2 2" xfId="2577"/>
    <cellStyle name="Обычный 2 6 3 3 2 3" xfId="1956"/>
    <cellStyle name="Обычный 2 6 3 3 3" xfId="999"/>
    <cellStyle name="Обычный 2 6 3 3 3 2" xfId="2257"/>
    <cellStyle name="Обычный 2 6 3 3 4" xfId="1636"/>
    <cellStyle name="Обычный 2 6 3 4" xfId="525"/>
    <cellStyle name="Обычный 2 6 3 4 2" xfId="1192"/>
    <cellStyle name="Обычный 2 6 3 4 2 2" xfId="2450"/>
    <cellStyle name="Обычный 2 6 3 4 3" xfId="1829"/>
    <cellStyle name="Обычный 2 6 3 5" xfId="802"/>
    <cellStyle name="Обычный 2 6 3 5 2" xfId="2060"/>
    <cellStyle name="Обычный 2 6 3 6" xfId="1439"/>
    <cellStyle name="Обычный 2 6 4" xfId="243"/>
    <cellStyle name="Обычный 2 6 4 2" xfId="527"/>
    <cellStyle name="Обычный 2 6 4 2 2" xfId="1194"/>
    <cellStyle name="Обычный 2 6 4 2 2 2" xfId="2452"/>
    <cellStyle name="Обычный 2 6 4 2 3" xfId="1831"/>
    <cellStyle name="Обычный 2 6 4 3" xfId="910"/>
    <cellStyle name="Обычный 2 6 4 3 2" xfId="2168"/>
    <cellStyle name="Обычный 2 6 4 4" xfId="1547"/>
    <cellStyle name="Обычный 2 6 5" xfId="517"/>
    <cellStyle name="Обычный 2 6 5 2" xfId="1184"/>
    <cellStyle name="Обычный 2 6 5 2 2" xfId="2442"/>
    <cellStyle name="Обычный 2 6 5 3" xfId="1821"/>
    <cellStyle name="Обычный 2 6 6" xfId="761"/>
    <cellStyle name="Обычный 2 6 6 2" xfId="2019"/>
    <cellStyle name="Обычный 2 6 7" xfId="1398"/>
    <cellStyle name="Обычный 2 7" xfId="53"/>
    <cellStyle name="Обычный 2 7 2" xfId="113"/>
    <cellStyle name="Обычный 2 7 2 2" xfId="133"/>
    <cellStyle name="Обычный 2 7 2 2 2" xfId="150"/>
    <cellStyle name="Обычный 2 7 2 2 2 2" xfId="251"/>
    <cellStyle name="Обычный 2 7 2 2 2 2 2" xfId="532"/>
    <cellStyle name="Обычный 2 7 2 2 2 2 2 2" xfId="1199"/>
    <cellStyle name="Обычный 2 7 2 2 2 2 2 2 2" xfId="2457"/>
    <cellStyle name="Обычный 2 7 2 2 2 2 2 3" xfId="1836"/>
    <cellStyle name="Обычный 2 7 2 2 2 2 3" xfId="918"/>
    <cellStyle name="Обычный 2 7 2 2 2 2 3 2" xfId="2176"/>
    <cellStyle name="Обычный 2 7 2 2 2 2 4" xfId="1555"/>
    <cellStyle name="Обычный 2 7 2 2 2 3" xfId="287"/>
    <cellStyle name="Обычный 2 7 2 2 2 3 2" xfId="296"/>
    <cellStyle name="Обычный 2 7 2 2 2 3 2 2" xfId="534"/>
    <cellStyle name="Обычный 2 7 2 2 2 3 2 2 2" xfId="1201"/>
    <cellStyle name="Обычный 2 7 2 2 2 3 2 2 2 2" xfId="2459"/>
    <cellStyle name="Обычный 2 7 2 2 2 3 2 2 3" xfId="1838"/>
    <cellStyle name="Обычный 2 7 2 2 2 3 2 3" xfId="963"/>
    <cellStyle name="Обычный 2 7 2 2 2 3 2 3 2" xfId="2221"/>
    <cellStyle name="Обычный 2 7 2 2 2 3 2 4" xfId="1600"/>
    <cellStyle name="Обычный 2 7 2 2 2 3 3" xfId="533"/>
    <cellStyle name="Обычный 2 7 2 2 2 3 3 2" xfId="1200"/>
    <cellStyle name="Обычный 2 7 2 2 2 3 3 2 2" xfId="2458"/>
    <cellStyle name="Обычный 2 7 2 2 2 3 3 3" xfId="1837"/>
    <cellStyle name="Обычный 2 7 2 2 2 3 4" xfId="954"/>
    <cellStyle name="Обычный 2 7 2 2 2 3 4 2" xfId="2212"/>
    <cellStyle name="Обычный 2 7 2 2 2 3 5" xfId="1591"/>
    <cellStyle name="Обычный 2 7 2 2 2 4" xfId="315"/>
    <cellStyle name="Обычный 2 7 2 2 2 4 2" xfId="535"/>
    <cellStyle name="Обычный 2 7 2 2 2 4 2 2" xfId="1202"/>
    <cellStyle name="Обычный 2 7 2 2 2 4 2 2 2" xfId="2460"/>
    <cellStyle name="Обычный 2 7 2 2 2 4 2 3" xfId="1839"/>
    <cellStyle name="Обычный 2 7 2 2 2 4 3" xfId="650"/>
    <cellStyle name="Обычный 2 7 2 2 2 4 3 2" xfId="1317"/>
    <cellStyle name="Обычный 2 7 2 2 2 4 3 2 2" xfId="2575"/>
    <cellStyle name="Обычный 2 7 2 2 2 4 3 3" xfId="1954"/>
    <cellStyle name="Обычный 2 7 2 2 2 4 4" xfId="982"/>
    <cellStyle name="Обычный 2 7 2 2 2 4 4 2" xfId="2240"/>
    <cellStyle name="Обычный 2 7 2 2 2 4 5" xfId="1619"/>
    <cellStyle name="Обычный 2 7 2 2 2 5" xfId="342"/>
    <cellStyle name="Обычный 2 7 2 2 2 5 10" xfId="1646"/>
    <cellStyle name="Обычный 2 7 2 2 2 5 2" xfId="348"/>
    <cellStyle name="Обычный 2 7 2 2 2 5 2 2" xfId="1015"/>
    <cellStyle name="Обычный 2 7 2 2 2 5 2 2 2" xfId="2273"/>
    <cellStyle name="Обычный 2 7 2 2 2 5 2 3" xfId="1652"/>
    <cellStyle name="Обычный 2 7 2 2 2 5 3" xfId="620"/>
    <cellStyle name="Обычный 2 7 2 2 2 5 3 2" xfId="1287"/>
    <cellStyle name="Обычный 2 7 2 2 2 5 3 2 2" xfId="2545"/>
    <cellStyle name="Обычный 2 7 2 2 2 5 3 3" xfId="1924"/>
    <cellStyle name="Обычный 2 7 2 2 2 5 4" xfId="623"/>
    <cellStyle name="Обычный 2 7 2 2 2 5 4 2" xfId="629"/>
    <cellStyle name="Обычный 2 7 2 2 2 5 4 2 2" xfId="1296"/>
    <cellStyle name="Обычный 2 7 2 2 2 5 4 2 2 2" xfId="2554"/>
    <cellStyle name="Обычный 2 7 2 2 2 5 4 2 3" xfId="1933"/>
    <cellStyle name="Обычный 2 7 2 2 2 5 4 3" xfId="1290"/>
    <cellStyle name="Обычный 2 7 2 2 2 5 4 3 2" xfId="2548"/>
    <cellStyle name="Обычный 2 7 2 2 2 5 4 4" xfId="1927"/>
    <cellStyle name="Обычный 2 7 2 2 2 5 5" xfId="626"/>
    <cellStyle name="Обычный 2 7 2 2 2 5 5 2" xfId="1293"/>
    <cellStyle name="Обычный 2 7 2 2 2 5 5 2 2" xfId="2551"/>
    <cellStyle name="Обычный 2 7 2 2 2 5 5 3" xfId="1930"/>
    <cellStyle name="Обычный 2 7 2 2 2 5 6" xfId="644"/>
    <cellStyle name="Обычный 2 7 2 2 2 5 6 2" xfId="1311"/>
    <cellStyle name="Обычный 2 7 2 2 2 5 6 2 2" xfId="2569"/>
    <cellStyle name="Обычный 2 7 2 2 2 5 6 3" xfId="1948"/>
    <cellStyle name="Обычный 2 7 2 2 2 5 7" xfId="662"/>
    <cellStyle name="Обычный 2 7 2 2 2 5 7 2" xfId="1329"/>
    <cellStyle name="Обычный 2 7 2 2 2 5 7 2 2" xfId="2587"/>
    <cellStyle name="Обычный 2 7 2 2 2 5 7 3" xfId="1966"/>
    <cellStyle name="Обычный 2 7 2 2 2 5 8" xfId="679"/>
    <cellStyle name="Обычный 2 7 2 2 2 5 8 2" xfId="1346"/>
    <cellStyle name="Обычный 2 7 2 2 2 5 8 2 2" xfId="2604"/>
    <cellStyle name="Обычный 2 7 2 2 2 5 8 3" xfId="1983"/>
    <cellStyle name="Обычный 2 7 2 2 2 5 9" xfId="1009"/>
    <cellStyle name="Обычный 2 7 2 2 2 5 9 2" xfId="2267"/>
    <cellStyle name="Обычный 2 7 2 2 2 6" xfId="531"/>
    <cellStyle name="Обычный 2 7 2 2 2 6 2" xfId="1198"/>
    <cellStyle name="Обычный 2 7 2 2 2 6 2 2" xfId="2456"/>
    <cellStyle name="Обычный 2 7 2 2 2 6 3" xfId="1835"/>
    <cellStyle name="Обычный 2 7 2 2 2 7" xfId="616"/>
    <cellStyle name="Обычный 2 7 2 2 2 7 2" xfId="1283"/>
    <cellStyle name="Обычный 2 7 2 2 2 7 2 2" xfId="2541"/>
    <cellStyle name="Обычный 2 7 2 2 2 7 3" xfId="1920"/>
    <cellStyle name="Обычный 2 7 2 2 2 8" xfId="817"/>
    <cellStyle name="Обычный 2 7 2 2 2 8 2" xfId="2075"/>
    <cellStyle name="Обычный 2 7 2 2 2 9" xfId="1454"/>
    <cellStyle name="Обычный 2 7 2 2 3" xfId="250"/>
    <cellStyle name="Обычный 2 7 2 2 3 2" xfId="536"/>
    <cellStyle name="Обычный 2 7 2 2 3 2 2" xfId="1203"/>
    <cellStyle name="Обычный 2 7 2 2 3 2 2 2" xfId="2461"/>
    <cellStyle name="Обычный 2 7 2 2 3 2 3" xfId="1840"/>
    <cellStyle name="Обычный 2 7 2 2 3 3" xfId="917"/>
    <cellStyle name="Обычный 2 7 2 2 3 3 2" xfId="2175"/>
    <cellStyle name="Обычный 2 7 2 2 3 4" xfId="1554"/>
    <cellStyle name="Обычный 2 7 2 2 4" xfId="530"/>
    <cellStyle name="Обычный 2 7 2 2 4 2" xfId="1197"/>
    <cellStyle name="Обычный 2 7 2 2 4 2 2" xfId="2455"/>
    <cellStyle name="Обычный 2 7 2 2 4 3" xfId="1834"/>
    <cellStyle name="Обычный 2 7 2 2 5" xfId="800"/>
    <cellStyle name="Обычный 2 7 2 2 5 2" xfId="2058"/>
    <cellStyle name="Обычный 2 7 2 2 6" xfId="1437"/>
    <cellStyle name="Обычный 2 7 2 3" xfId="249"/>
    <cellStyle name="Обычный 2 7 2 3 2" xfId="537"/>
    <cellStyle name="Обычный 2 7 2 3 2 2" xfId="1204"/>
    <cellStyle name="Обычный 2 7 2 3 2 2 2" xfId="2462"/>
    <cellStyle name="Обычный 2 7 2 3 2 3" xfId="1841"/>
    <cellStyle name="Обычный 2 7 2 3 3" xfId="916"/>
    <cellStyle name="Обычный 2 7 2 3 3 2" xfId="2174"/>
    <cellStyle name="Обычный 2 7 2 3 4" xfId="1553"/>
    <cellStyle name="Обычный 2 7 2 4" xfId="529"/>
    <cellStyle name="Обычный 2 7 2 4 2" xfId="1196"/>
    <cellStyle name="Обычный 2 7 2 4 2 2" xfId="2454"/>
    <cellStyle name="Обычный 2 7 2 4 3" xfId="1833"/>
    <cellStyle name="Обычный 2 7 2 5" xfId="780"/>
    <cellStyle name="Обычный 2 7 2 5 2" xfId="2038"/>
    <cellStyle name="Обычный 2 7 2 6" xfId="1417"/>
    <cellStyle name="Обычный 2 7 3" xfId="248"/>
    <cellStyle name="Обычный 2 7 3 2" xfId="538"/>
    <cellStyle name="Обычный 2 7 3 2 2" xfId="1205"/>
    <cellStyle name="Обычный 2 7 3 2 2 2" xfId="2463"/>
    <cellStyle name="Обычный 2 7 3 2 3" xfId="1842"/>
    <cellStyle name="Обычный 2 7 3 3" xfId="915"/>
    <cellStyle name="Обычный 2 7 3 3 2" xfId="2173"/>
    <cellStyle name="Обычный 2 7 3 4" xfId="1552"/>
    <cellStyle name="Обычный 2 7 4" xfId="528"/>
    <cellStyle name="Обычный 2 7 4 2" xfId="1195"/>
    <cellStyle name="Обычный 2 7 4 2 2" xfId="2453"/>
    <cellStyle name="Обычный 2 7 4 3" xfId="1832"/>
    <cellStyle name="Обычный 2 7 5" xfId="763"/>
    <cellStyle name="Обычный 2 7 5 2" xfId="2021"/>
    <cellStyle name="Обычный 2 7 6" xfId="1400"/>
    <cellStyle name="Обычный 2 8" xfId="98"/>
    <cellStyle name="Обычный 2 8 2" xfId="115"/>
    <cellStyle name="Обычный 2 8 2 2" xfId="148"/>
    <cellStyle name="Обычный 2 8 2 2 2" xfId="254"/>
    <cellStyle name="Обычный 2 8 2 2 2 2" xfId="542"/>
    <cellStyle name="Обычный 2 8 2 2 2 2 2" xfId="1209"/>
    <cellStyle name="Обычный 2 8 2 2 2 2 2 2" xfId="2467"/>
    <cellStyle name="Обычный 2 8 2 2 2 2 3" xfId="1846"/>
    <cellStyle name="Обычный 2 8 2 2 2 3" xfId="921"/>
    <cellStyle name="Обычный 2 8 2 2 2 3 2" xfId="2179"/>
    <cellStyle name="Обычный 2 8 2 2 2 4" xfId="1558"/>
    <cellStyle name="Обычный 2 8 2 2 3" xfId="541"/>
    <cellStyle name="Обычный 2 8 2 2 3 2" xfId="1208"/>
    <cellStyle name="Обычный 2 8 2 2 3 2 2" xfId="2466"/>
    <cellStyle name="Обычный 2 8 2 2 3 3" xfId="1845"/>
    <cellStyle name="Обычный 2 8 2 2 4" xfId="815"/>
    <cellStyle name="Обычный 2 8 2 2 4 2" xfId="2073"/>
    <cellStyle name="Обычный 2 8 2 2 5" xfId="1452"/>
    <cellStyle name="Обычный 2 8 2 3" xfId="253"/>
    <cellStyle name="Обычный 2 8 2 3 2" xfId="543"/>
    <cellStyle name="Обычный 2 8 2 3 2 2" xfId="1210"/>
    <cellStyle name="Обычный 2 8 2 3 2 2 2" xfId="2468"/>
    <cellStyle name="Обычный 2 8 2 3 2 3" xfId="1847"/>
    <cellStyle name="Обычный 2 8 2 3 3" xfId="920"/>
    <cellStyle name="Обычный 2 8 2 3 3 2" xfId="2178"/>
    <cellStyle name="Обычный 2 8 2 3 4" xfId="1557"/>
    <cellStyle name="Обычный 2 8 2 4" xfId="540"/>
    <cellStyle name="Обычный 2 8 2 4 2" xfId="1207"/>
    <cellStyle name="Обычный 2 8 2 4 2 2" xfId="2465"/>
    <cellStyle name="Обычный 2 8 2 4 3" xfId="1844"/>
    <cellStyle name="Обычный 2 8 2 5" xfId="782"/>
    <cellStyle name="Обычный 2 8 2 5 2" xfId="2040"/>
    <cellStyle name="Обычный 2 8 2 6" xfId="1419"/>
    <cellStyle name="Обычный 2 8 3" xfId="161"/>
    <cellStyle name="Обычный 2 8 3 2" xfId="255"/>
    <cellStyle name="Обычный 2 8 3 2 2" xfId="545"/>
    <cellStyle name="Обычный 2 8 3 2 2 2" xfId="1212"/>
    <cellStyle name="Обычный 2 8 3 2 2 2 2" xfId="2470"/>
    <cellStyle name="Обычный 2 8 3 2 2 3" xfId="1849"/>
    <cellStyle name="Обычный 2 8 3 2 3" xfId="922"/>
    <cellStyle name="Обычный 2 8 3 2 3 2" xfId="2180"/>
    <cellStyle name="Обычный 2 8 3 2 4" xfId="1559"/>
    <cellStyle name="Обычный 2 8 3 3" xfId="544"/>
    <cellStyle name="Обычный 2 8 3 3 2" xfId="1211"/>
    <cellStyle name="Обычный 2 8 3 3 2 2" xfId="2469"/>
    <cellStyle name="Обычный 2 8 3 3 3" xfId="1848"/>
    <cellStyle name="Обычный 2 8 3 4" xfId="828"/>
    <cellStyle name="Обычный 2 8 3 4 2" xfId="2086"/>
    <cellStyle name="Обычный 2 8 3 5" xfId="1465"/>
    <cellStyle name="Обычный 2 8 4" xfId="252"/>
    <cellStyle name="Обычный 2 8 4 2" xfId="546"/>
    <cellStyle name="Обычный 2 8 4 2 2" xfId="1213"/>
    <cellStyle name="Обычный 2 8 4 2 2 2" xfId="2471"/>
    <cellStyle name="Обычный 2 8 4 2 3" xfId="1850"/>
    <cellStyle name="Обычный 2 8 4 3" xfId="919"/>
    <cellStyle name="Обычный 2 8 4 3 2" xfId="2177"/>
    <cellStyle name="Обычный 2 8 4 4" xfId="1556"/>
    <cellStyle name="Обычный 2 8 5" xfId="539"/>
    <cellStyle name="Обычный 2 8 5 2" xfId="1206"/>
    <cellStyle name="Обычный 2 8 5 2 2" xfId="2464"/>
    <cellStyle name="Обычный 2 8 5 3" xfId="1843"/>
    <cellStyle name="Обычный 2 8 6" xfId="765"/>
    <cellStyle name="Обычный 2 8 6 2" xfId="2023"/>
    <cellStyle name="Обычный 2 8 7" xfId="1402"/>
    <cellStyle name="Обычный 2 9" xfId="100"/>
    <cellStyle name="Обычный 2 9 2" xfId="146"/>
    <cellStyle name="Обычный 2 9 2 2" xfId="257"/>
    <cellStyle name="Обычный 2 9 2 2 2" xfId="549"/>
    <cellStyle name="Обычный 2 9 2 2 2 2" xfId="1216"/>
    <cellStyle name="Обычный 2 9 2 2 2 2 2" xfId="2474"/>
    <cellStyle name="Обычный 2 9 2 2 2 3" xfId="1853"/>
    <cellStyle name="Обычный 2 9 2 2 3" xfId="924"/>
    <cellStyle name="Обычный 2 9 2 2 3 2" xfId="2182"/>
    <cellStyle name="Обычный 2 9 2 2 4" xfId="1561"/>
    <cellStyle name="Обычный 2 9 2 3" xfId="337"/>
    <cellStyle name="Обычный 2 9 2 3 2" xfId="1004"/>
    <cellStyle name="Обычный 2 9 2 3 2 2" xfId="2262"/>
    <cellStyle name="Обычный 2 9 2 3 3" xfId="1641"/>
    <cellStyle name="Обычный 2 9 2 4" xfId="548"/>
    <cellStyle name="Обычный 2 9 2 4 2" xfId="1215"/>
    <cellStyle name="Обычный 2 9 2 4 2 2" xfId="2473"/>
    <cellStyle name="Обычный 2 9 2 4 3" xfId="1852"/>
    <cellStyle name="Обычный 2 9 2 5" xfId="813"/>
    <cellStyle name="Обычный 2 9 2 5 2" xfId="2071"/>
    <cellStyle name="Обычный 2 9 2 6" xfId="1450"/>
    <cellStyle name="Обычный 2 9 3" xfId="256"/>
    <cellStyle name="Обычный 2 9 3 2" xfId="550"/>
    <cellStyle name="Обычный 2 9 3 2 2" xfId="1217"/>
    <cellStyle name="Обычный 2 9 3 2 2 2" xfId="2475"/>
    <cellStyle name="Обычный 2 9 3 2 3" xfId="1854"/>
    <cellStyle name="Обычный 2 9 3 3" xfId="923"/>
    <cellStyle name="Обычный 2 9 3 3 2" xfId="2181"/>
    <cellStyle name="Обычный 2 9 3 4" xfId="1560"/>
    <cellStyle name="Обычный 2 9 4" xfId="547"/>
    <cellStyle name="Обычный 2 9 4 2" xfId="1214"/>
    <cellStyle name="Обычный 2 9 4 2 2" xfId="2472"/>
    <cellStyle name="Обычный 2 9 4 3" xfId="1851"/>
    <cellStyle name="Обычный 2 9 5" xfId="767"/>
    <cellStyle name="Обычный 2 9 5 2" xfId="2025"/>
    <cellStyle name="Обычный 2 9 6" xfId="1404"/>
    <cellStyle name="Обычный 20" xfId="136"/>
    <cellStyle name="Обычный 20 2" xfId="172"/>
    <cellStyle name="Обычный 20 2 2" xfId="259"/>
    <cellStyle name="Обычный 20 2 2 2" xfId="553"/>
    <cellStyle name="Обычный 20 2 2 2 2" xfId="1220"/>
    <cellStyle name="Обычный 20 2 2 2 2 2" xfId="2478"/>
    <cellStyle name="Обычный 20 2 2 2 3" xfId="1857"/>
    <cellStyle name="Обычный 20 2 2 3" xfId="926"/>
    <cellStyle name="Обычный 20 2 2 3 2" xfId="2184"/>
    <cellStyle name="Обычный 20 2 2 4" xfId="1563"/>
    <cellStyle name="Обычный 20 2 3" xfId="552"/>
    <cellStyle name="Обычный 20 2 3 2" xfId="1219"/>
    <cellStyle name="Обычный 20 2 3 2 2" xfId="2477"/>
    <cellStyle name="Обычный 20 2 3 3" xfId="1856"/>
    <cellStyle name="Обычный 20 2 4" xfId="839"/>
    <cellStyle name="Обычный 20 2 4 2" xfId="2097"/>
    <cellStyle name="Обычный 20 2 5" xfId="1476"/>
    <cellStyle name="Обычный 20 3" xfId="258"/>
    <cellStyle name="Обычный 20 3 2" xfId="554"/>
    <cellStyle name="Обычный 20 3 2 2" xfId="1221"/>
    <cellStyle name="Обычный 20 3 2 2 2" xfId="2479"/>
    <cellStyle name="Обычный 20 3 2 3" xfId="1858"/>
    <cellStyle name="Обычный 20 3 3" xfId="925"/>
    <cellStyle name="Обычный 20 3 3 2" xfId="2183"/>
    <cellStyle name="Обычный 20 3 4" xfId="1562"/>
    <cellStyle name="Обычный 20 4" xfId="551"/>
    <cellStyle name="Обычный 20 4 2" xfId="1218"/>
    <cellStyle name="Обычный 20 4 2 2" xfId="2476"/>
    <cellStyle name="Обычный 20 4 3" xfId="1855"/>
    <cellStyle name="Обычный 20 5" xfId="803"/>
    <cellStyle name="Обычный 20 5 2" xfId="2061"/>
    <cellStyle name="Обычный 20 6" xfId="1440"/>
    <cellStyle name="Обычный 21" xfId="175"/>
    <cellStyle name="Обычный 21 2" xfId="555"/>
    <cellStyle name="Обычный 21 2 2" xfId="1222"/>
    <cellStyle name="Обычный 21 2 2 2" xfId="2480"/>
    <cellStyle name="Обычный 21 2 3" xfId="1859"/>
    <cellStyle name="Обычный 21 3" xfId="842"/>
    <cellStyle name="Обычный 21 3 2" xfId="2100"/>
    <cellStyle name="Обычный 21 4" xfId="1479"/>
    <cellStyle name="Обычный 22" xfId="351"/>
    <cellStyle name="Обычный 22 2" xfId="1018"/>
    <cellStyle name="Обычный 22 2 2" xfId="2276"/>
    <cellStyle name="Обычный 22 3" xfId="1655"/>
    <cellStyle name="Обычный 3" xfId="4"/>
    <cellStyle name="Обычный 3 2" xfId="26"/>
    <cellStyle name="Обычный 3 2 2" xfId="27"/>
    <cellStyle name="Обычный 3 2 2 2" xfId="109"/>
    <cellStyle name="Обычный 3 2 2 2 2" xfId="263"/>
    <cellStyle name="Обычный 3 2 2 2 2 2" xfId="560"/>
    <cellStyle name="Обычный 3 2 2 2 2 2 2" xfId="1227"/>
    <cellStyle name="Обычный 3 2 2 2 2 2 2 2" xfId="2485"/>
    <cellStyle name="Обычный 3 2 2 2 2 2 3" xfId="1864"/>
    <cellStyle name="Обычный 3 2 2 2 2 3" xfId="930"/>
    <cellStyle name="Обычный 3 2 2 2 2 3 2" xfId="2188"/>
    <cellStyle name="Обычный 3 2 2 2 2 4" xfId="1567"/>
    <cellStyle name="Обычный 3 2 2 2 3" xfId="559"/>
    <cellStyle name="Обычный 3 2 2 2 3 2" xfId="1226"/>
    <cellStyle name="Обычный 3 2 2 2 3 2 2" xfId="2484"/>
    <cellStyle name="Обычный 3 2 2 2 3 3" xfId="1863"/>
    <cellStyle name="Обычный 3 2 2 2 4" xfId="776"/>
    <cellStyle name="Обычный 3 2 2 2 4 2" xfId="2034"/>
    <cellStyle name="Обычный 3 2 2 2 5" xfId="1413"/>
    <cellStyle name="Обычный 3 2 2 3" xfId="110"/>
    <cellStyle name="Обычный 3 2 2 3 2" xfId="264"/>
    <cellStyle name="Обычный 3 2 2 3 2 2" xfId="562"/>
    <cellStyle name="Обычный 3 2 2 3 2 2 2" xfId="1229"/>
    <cellStyle name="Обычный 3 2 2 3 2 2 2 2" xfId="2487"/>
    <cellStyle name="Обычный 3 2 2 3 2 2 3" xfId="1866"/>
    <cellStyle name="Обычный 3 2 2 3 2 3" xfId="931"/>
    <cellStyle name="Обычный 3 2 2 3 2 3 2" xfId="2189"/>
    <cellStyle name="Обычный 3 2 2 3 2 4" xfId="1568"/>
    <cellStyle name="Обычный 3 2 2 3 3" xfId="561"/>
    <cellStyle name="Обычный 3 2 2 3 3 2" xfId="1228"/>
    <cellStyle name="Обычный 3 2 2 3 3 2 2" xfId="2486"/>
    <cellStyle name="Обычный 3 2 2 3 3 3" xfId="1865"/>
    <cellStyle name="Обычный 3 2 2 3 4" xfId="777"/>
    <cellStyle name="Обычный 3 2 2 3 4 2" xfId="2035"/>
    <cellStyle name="Обычный 3 2 2 3 5" xfId="1414"/>
    <cellStyle name="Обычный 3 2 2 4" xfId="262"/>
    <cellStyle name="Обычный 3 2 2 4 2" xfId="563"/>
    <cellStyle name="Обычный 3 2 2 4 2 2" xfId="1230"/>
    <cellStyle name="Обычный 3 2 2 4 2 2 2" xfId="2488"/>
    <cellStyle name="Обычный 3 2 2 4 2 3" xfId="1867"/>
    <cellStyle name="Обычный 3 2 2 4 3" xfId="929"/>
    <cellStyle name="Обычный 3 2 2 4 3 2" xfId="2187"/>
    <cellStyle name="Обычный 3 2 2 4 4" xfId="1566"/>
    <cellStyle name="Обычный 3 2 2 5" xfId="558"/>
    <cellStyle name="Обычный 3 2 2 5 2" xfId="1225"/>
    <cellStyle name="Обычный 3 2 2 5 2 2" xfId="2483"/>
    <cellStyle name="Обычный 3 2 2 5 3" xfId="1862"/>
    <cellStyle name="Обычный 3 2 2 6" xfId="740"/>
    <cellStyle name="Обычный 3 2 2 6 2" xfId="1998"/>
    <cellStyle name="Обычный 3 2 2 7" xfId="1377"/>
    <cellStyle name="Обычный 3 2 3" xfId="30"/>
    <cellStyle name="Обычный 3 2 3 2" xfId="29"/>
    <cellStyle name="Обычный 3 2 3 2 2" xfId="111"/>
    <cellStyle name="Обычный 3 2 3 2 2 2" xfId="267"/>
    <cellStyle name="Обычный 3 2 3 2 2 2 2" xfId="567"/>
    <cellStyle name="Обычный 3 2 3 2 2 2 2 2" xfId="1234"/>
    <cellStyle name="Обычный 3 2 3 2 2 2 2 2 2" xfId="2492"/>
    <cellStyle name="Обычный 3 2 3 2 2 2 2 3" xfId="1871"/>
    <cellStyle name="Обычный 3 2 3 2 2 2 3" xfId="934"/>
    <cellStyle name="Обычный 3 2 3 2 2 2 3 2" xfId="2192"/>
    <cellStyle name="Обычный 3 2 3 2 2 2 4" xfId="1571"/>
    <cellStyle name="Обычный 3 2 3 2 2 3" xfId="566"/>
    <cellStyle name="Обычный 3 2 3 2 2 3 2" xfId="1233"/>
    <cellStyle name="Обычный 3 2 3 2 2 3 2 2" xfId="2491"/>
    <cellStyle name="Обычный 3 2 3 2 2 3 3" xfId="1870"/>
    <cellStyle name="Обычный 3 2 3 2 2 4" xfId="778"/>
    <cellStyle name="Обычный 3 2 3 2 2 4 2" xfId="2036"/>
    <cellStyle name="Обычный 3 2 3 2 2 5" xfId="1415"/>
    <cellStyle name="Обычный 3 2 3 2 3" xfId="266"/>
    <cellStyle name="Обычный 3 2 3 2 3 2" xfId="568"/>
    <cellStyle name="Обычный 3 2 3 2 3 2 2" xfId="1235"/>
    <cellStyle name="Обычный 3 2 3 2 3 2 2 2" xfId="2493"/>
    <cellStyle name="Обычный 3 2 3 2 3 2 3" xfId="1872"/>
    <cellStyle name="Обычный 3 2 3 2 3 3" xfId="933"/>
    <cellStyle name="Обычный 3 2 3 2 3 3 2" xfId="2191"/>
    <cellStyle name="Обычный 3 2 3 2 3 4" xfId="1570"/>
    <cellStyle name="Обычный 3 2 3 2 4" xfId="565"/>
    <cellStyle name="Обычный 3 2 3 2 4 2" xfId="1232"/>
    <cellStyle name="Обычный 3 2 3 2 4 2 2" xfId="2490"/>
    <cellStyle name="Обычный 3 2 3 2 4 3" xfId="1869"/>
    <cellStyle name="Обычный 3 2 3 2 5" xfId="742"/>
    <cellStyle name="Обычный 3 2 3 2 5 2" xfId="2000"/>
    <cellStyle name="Обычный 3 2 3 2 6" xfId="1379"/>
    <cellStyle name="Обычный 3 2 3 3" xfId="265"/>
    <cellStyle name="Обычный 3 2 3 3 2" xfId="569"/>
    <cellStyle name="Обычный 3 2 3 3 2 2" xfId="1236"/>
    <cellStyle name="Обычный 3 2 3 3 2 2 2" xfId="2494"/>
    <cellStyle name="Обычный 3 2 3 3 2 3" xfId="1873"/>
    <cellStyle name="Обычный 3 2 3 3 3" xfId="932"/>
    <cellStyle name="Обычный 3 2 3 3 3 2" xfId="2190"/>
    <cellStyle name="Обычный 3 2 3 3 4" xfId="1569"/>
    <cellStyle name="Обычный 3 2 3 4" xfId="564"/>
    <cellStyle name="Обычный 3 2 3 4 2" xfId="1231"/>
    <cellStyle name="Обычный 3 2 3 4 2 2" xfId="2489"/>
    <cellStyle name="Обычный 3 2 3 4 3" xfId="1868"/>
    <cellStyle name="Обычный 3 2 3 5" xfId="743"/>
    <cellStyle name="Обычный 3 2 3 5 2" xfId="2001"/>
    <cellStyle name="Обычный 3 2 3 6" xfId="1380"/>
    <cellStyle name="Обычный 3 2 4" xfId="261"/>
    <cellStyle name="Обычный 3 2 4 2" xfId="570"/>
    <cellStyle name="Обычный 3 2 4 2 2" xfId="1237"/>
    <cellStyle name="Обычный 3 2 4 2 2 2" xfId="2495"/>
    <cellStyle name="Обычный 3 2 4 2 3" xfId="1874"/>
    <cellStyle name="Обычный 3 2 4 3" xfId="928"/>
    <cellStyle name="Обычный 3 2 4 3 2" xfId="2186"/>
    <cellStyle name="Обычный 3 2 4 4" xfId="1565"/>
    <cellStyle name="Обычный 3 2 5" xfId="557"/>
    <cellStyle name="Обычный 3 2 5 2" xfId="1224"/>
    <cellStyle name="Обычный 3 2 5 2 2" xfId="2482"/>
    <cellStyle name="Обычный 3 2 5 3" xfId="1861"/>
    <cellStyle name="Обычный 3 2 6" xfId="739"/>
    <cellStyle name="Обычный 3 2 6 2" xfId="1997"/>
    <cellStyle name="Обычный 3 2 7" xfId="1376"/>
    <cellStyle name="Обычный 3 3" xfId="54"/>
    <cellStyle name="Обычный 3 4" xfId="260"/>
    <cellStyle name="Обычный 3 4 2" xfId="571"/>
    <cellStyle name="Обычный 3 4 2 2" xfId="1238"/>
    <cellStyle name="Обычный 3 4 2 2 2" xfId="2496"/>
    <cellStyle name="Обычный 3 4 2 3" xfId="1875"/>
    <cellStyle name="Обычный 3 4 3" xfId="927"/>
    <cellStyle name="Обычный 3 4 3 2" xfId="2185"/>
    <cellStyle name="Обычный 3 4 4" xfId="1564"/>
    <cellStyle name="Обычный 3 5" xfId="556"/>
    <cellStyle name="Обычный 3 5 2" xfId="1223"/>
    <cellStyle name="Обычный 3 5 2 2" xfId="2481"/>
    <cellStyle name="Обычный 3 5 3" xfId="1860"/>
    <cellStyle name="Обычный 3 6" xfId="730"/>
    <cellStyle name="Обычный 3 6 2" xfId="1989"/>
    <cellStyle name="Обычный 3 7" xfId="1367"/>
    <cellStyle name="Обычный 4" xfId="10"/>
    <cellStyle name="Обычный 4 2" xfId="42"/>
    <cellStyle name="Обычный 4 2 2" xfId="108"/>
    <cellStyle name="Обычный 4 2 2 2" xfId="155"/>
    <cellStyle name="Обычный 4 2 2 2 2" xfId="271"/>
    <cellStyle name="Обычный 4 2 2 2 2 2" xfId="576"/>
    <cellStyle name="Обычный 4 2 2 2 2 2 2" xfId="1243"/>
    <cellStyle name="Обычный 4 2 2 2 2 2 2 2" xfId="2501"/>
    <cellStyle name="Обычный 4 2 2 2 2 2 3" xfId="1880"/>
    <cellStyle name="Обычный 4 2 2 2 2 3" xfId="938"/>
    <cellStyle name="Обычный 4 2 2 2 2 3 2" xfId="2196"/>
    <cellStyle name="Обычный 4 2 2 2 2 4" xfId="1575"/>
    <cellStyle name="Обычный 4 2 2 2 3" xfId="329"/>
    <cellStyle name="Обычный 4 2 2 2 3 2" xfId="640"/>
    <cellStyle name="Обычный 4 2 2 2 3 2 2" xfId="1307"/>
    <cellStyle name="Обычный 4 2 2 2 3 2 2 2" xfId="2565"/>
    <cellStyle name="Обычный 4 2 2 2 3 2 3" xfId="1944"/>
    <cellStyle name="Обычный 4 2 2 2 3 3" xfId="675"/>
    <cellStyle name="Обычный 4 2 2 2 3 3 2" xfId="1342"/>
    <cellStyle name="Обычный 4 2 2 2 3 3 2 2" xfId="2600"/>
    <cellStyle name="Обычный 4 2 2 2 3 3 3" xfId="1979"/>
    <cellStyle name="Обычный 4 2 2 2 3 4" xfId="996"/>
    <cellStyle name="Обычный 4 2 2 2 3 4 2" xfId="2254"/>
    <cellStyle name="Обычный 4 2 2 2 3 5" xfId="1633"/>
    <cellStyle name="Обычный 4 2 2 2 4" xfId="575"/>
    <cellStyle name="Обычный 4 2 2 2 4 2" xfId="1242"/>
    <cellStyle name="Обычный 4 2 2 2 4 2 2" xfId="2500"/>
    <cellStyle name="Обычный 4 2 2 2 4 3" xfId="1879"/>
    <cellStyle name="Обычный 4 2 2 2 5" xfId="822"/>
    <cellStyle name="Обычный 4 2 2 2 5 2" xfId="2080"/>
    <cellStyle name="Обычный 4 2 2 2 6" xfId="1459"/>
    <cellStyle name="Обычный 4 2 2 3" xfId="270"/>
    <cellStyle name="Обычный 4 2 2 3 2" xfId="577"/>
    <cellStyle name="Обычный 4 2 2 3 2 2" xfId="1244"/>
    <cellStyle name="Обычный 4 2 2 3 2 2 2" xfId="2502"/>
    <cellStyle name="Обычный 4 2 2 3 2 3" xfId="1881"/>
    <cellStyle name="Обычный 4 2 2 3 3" xfId="937"/>
    <cellStyle name="Обычный 4 2 2 3 3 2" xfId="2195"/>
    <cellStyle name="Обычный 4 2 2 3 4" xfId="1574"/>
    <cellStyle name="Обычный 4 2 2 4" xfId="574"/>
    <cellStyle name="Обычный 4 2 2 4 2" xfId="1241"/>
    <cellStyle name="Обычный 4 2 2 4 2 2" xfId="2499"/>
    <cellStyle name="Обычный 4 2 2 4 3" xfId="1878"/>
    <cellStyle name="Обычный 4 2 2 5" xfId="775"/>
    <cellStyle name="Обычный 4 2 2 5 2" xfId="2033"/>
    <cellStyle name="Обычный 4 2 2 6" xfId="1412"/>
    <cellStyle name="Обычный 4 2 3" xfId="269"/>
    <cellStyle name="Обычный 4 2 3 2" xfId="578"/>
    <cellStyle name="Обычный 4 2 3 2 2" xfId="1245"/>
    <cellStyle name="Обычный 4 2 3 2 2 2" xfId="2503"/>
    <cellStyle name="Обычный 4 2 3 2 3" xfId="1882"/>
    <cellStyle name="Обычный 4 2 3 3" xfId="936"/>
    <cellStyle name="Обычный 4 2 3 3 2" xfId="2194"/>
    <cellStyle name="Обычный 4 2 3 4" xfId="1573"/>
    <cellStyle name="Обычный 4 2 4" xfId="573"/>
    <cellStyle name="Обычный 4 2 4 2" xfId="1240"/>
    <cellStyle name="Обычный 4 2 4 2 2" xfId="2498"/>
    <cellStyle name="Обычный 4 2 4 3" xfId="1877"/>
    <cellStyle name="Обычный 4 2 5" xfId="752"/>
    <cellStyle name="Обычный 4 2 5 2" xfId="2010"/>
    <cellStyle name="Обычный 4 2 6" xfId="1389"/>
    <cellStyle name="Обычный 4 3" xfId="55"/>
    <cellStyle name="Обычный 4 4" xfId="268"/>
    <cellStyle name="Обычный 4 4 2" xfId="579"/>
    <cellStyle name="Обычный 4 4 2 2" xfId="1246"/>
    <cellStyle name="Обычный 4 4 2 2 2" xfId="2504"/>
    <cellStyle name="Обычный 4 4 2 3" xfId="1883"/>
    <cellStyle name="Обычный 4 4 3" xfId="935"/>
    <cellStyle name="Обычный 4 4 3 2" xfId="2193"/>
    <cellStyle name="Обычный 4 4 4" xfId="1572"/>
    <cellStyle name="Обычный 4 5" xfId="572"/>
    <cellStyle name="Обычный 4 5 2" xfId="1239"/>
    <cellStyle name="Обычный 4 5 2 2" xfId="2497"/>
    <cellStyle name="Обычный 4 5 3" xfId="1876"/>
    <cellStyle name="Обычный 4 6" xfId="24"/>
    <cellStyle name="Обычный 4 6 2" xfId="737"/>
    <cellStyle name="Обычный 4 6 2 2" xfId="1995"/>
    <cellStyle name="Обычный 4 6 3" xfId="1374"/>
    <cellStyle name="Обычный 5" xfId="33"/>
    <cellStyle name="Обычный 5 2" xfId="272"/>
    <cellStyle name="Обычный 5 2 2" xfId="581"/>
    <cellStyle name="Обычный 5 2 2 2" xfId="1248"/>
    <cellStyle name="Обычный 5 2 2 2 2" xfId="2506"/>
    <cellStyle name="Обычный 5 2 2 3" xfId="1885"/>
    <cellStyle name="Обычный 5 2 3" xfId="939"/>
    <cellStyle name="Обычный 5 2 3 2" xfId="2197"/>
    <cellStyle name="Обычный 5 2 4" xfId="1576"/>
    <cellStyle name="Обычный 5 3" xfId="580"/>
    <cellStyle name="Обычный 5 3 2" xfId="1247"/>
    <cellStyle name="Обычный 5 3 2 2" xfId="2505"/>
    <cellStyle name="Обычный 5 3 3" xfId="1884"/>
    <cellStyle name="Обычный 5 4" xfId="745"/>
    <cellStyle name="Обычный 5 4 2" xfId="2003"/>
    <cellStyle name="Обычный 5 5" xfId="1382"/>
    <cellStyle name="Обычный 6" xfId="38"/>
    <cellStyle name="Обычный 6 2" xfId="273"/>
    <cellStyle name="Обычный 6 2 2" xfId="583"/>
    <cellStyle name="Обычный 6 2 2 2" xfId="1250"/>
    <cellStyle name="Обычный 6 2 2 2 2" xfId="2508"/>
    <cellStyle name="Обычный 6 2 2 3" xfId="1887"/>
    <cellStyle name="Обычный 6 2 3" xfId="940"/>
    <cellStyle name="Обычный 6 2 3 2" xfId="2198"/>
    <cellStyle name="Обычный 6 2 4" xfId="1577"/>
    <cellStyle name="Обычный 6 3" xfId="582"/>
    <cellStyle name="Обычный 6 3 2" xfId="1249"/>
    <cellStyle name="Обычный 6 3 2 2" xfId="2507"/>
    <cellStyle name="Обычный 6 3 3" xfId="1886"/>
    <cellStyle name="Обычный 6 4" xfId="748"/>
    <cellStyle name="Обычный 6 4 2" xfId="2006"/>
    <cellStyle name="Обычный 6 5" xfId="1385"/>
    <cellStyle name="Обычный 7" xfId="23"/>
    <cellStyle name="Обычный 7 2" xfId="36"/>
    <cellStyle name="Обычный 7 2 2" xfId="37"/>
    <cellStyle name="Обычный 7 2 2 2" xfId="162"/>
    <cellStyle name="Обычный 7 2 2 2 2" xfId="277"/>
    <cellStyle name="Обычный 7 2 2 2 2 2" xfId="588"/>
    <cellStyle name="Обычный 7 2 2 2 2 2 2" xfId="1255"/>
    <cellStyle name="Обычный 7 2 2 2 2 2 2 2" xfId="2513"/>
    <cellStyle name="Обычный 7 2 2 2 2 2 3" xfId="1892"/>
    <cellStyle name="Обычный 7 2 2 2 2 3" xfId="944"/>
    <cellStyle name="Обычный 7 2 2 2 2 3 2" xfId="2202"/>
    <cellStyle name="Обычный 7 2 2 2 2 4" xfId="1581"/>
    <cellStyle name="Обычный 7 2 2 2 3" xfId="299"/>
    <cellStyle name="Обычный 7 2 2 2 3 2" xfId="589"/>
    <cellStyle name="Обычный 7 2 2 2 3 2 2" xfId="1256"/>
    <cellStyle name="Обычный 7 2 2 2 3 2 2 2" xfId="2514"/>
    <cellStyle name="Обычный 7 2 2 2 3 2 3" xfId="1893"/>
    <cellStyle name="Обычный 7 2 2 2 3 3" xfId="966"/>
    <cellStyle name="Обычный 7 2 2 2 3 3 2" xfId="2224"/>
    <cellStyle name="Обычный 7 2 2 2 3 4" xfId="1603"/>
    <cellStyle name="Обычный 7 2 2 2 4" xfId="303"/>
    <cellStyle name="Обычный 7 2 2 2 4 2" xfId="313"/>
    <cellStyle name="Обычный 7 2 2 2 4 2 2" xfId="338"/>
    <cellStyle name="Обычный 7 2 2 2 4 2 2 2" xfId="350"/>
    <cellStyle name="Обычный 7 2 2 2 4 2 2 2 2" xfId="1017"/>
    <cellStyle name="Обычный 7 2 2 2 4 2 2 2 2 2" xfId="2275"/>
    <cellStyle name="Обычный 7 2 2 2 4 2 2 2 3" xfId="1654"/>
    <cellStyle name="Обычный 7 2 2 2 4 2 2 3" xfId="1005"/>
    <cellStyle name="Обычный 7 2 2 2 4 2 2 3 2" xfId="2263"/>
    <cellStyle name="Обычный 7 2 2 2 4 2 2 4" xfId="1642"/>
    <cellStyle name="Обычный 7 2 2 2 4 2 3" xfId="591"/>
    <cellStyle name="Обычный 7 2 2 2 4 2 3 2" xfId="1258"/>
    <cellStyle name="Обычный 7 2 2 2 4 2 3 2 2" xfId="2516"/>
    <cellStyle name="Обычный 7 2 2 2 4 2 3 3" xfId="1895"/>
    <cellStyle name="Обычный 7 2 2 2 4 2 4" xfId="980"/>
    <cellStyle name="Обычный 7 2 2 2 4 2 4 2" xfId="2238"/>
    <cellStyle name="Обычный 7 2 2 2 4 2 5" xfId="1617"/>
    <cellStyle name="Обычный 7 2 2 2 4 3" xfId="590"/>
    <cellStyle name="Обычный 7 2 2 2 4 3 2" xfId="1257"/>
    <cellStyle name="Обычный 7 2 2 2 4 3 2 2" xfId="2515"/>
    <cellStyle name="Обычный 7 2 2 2 4 3 3" xfId="1894"/>
    <cellStyle name="Обычный 7 2 2 2 4 4" xfId="970"/>
    <cellStyle name="Обычный 7 2 2 2 4 4 2" xfId="2228"/>
    <cellStyle name="Обычный 7 2 2 2 4 5" xfId="1607"/>
    <cellStyle name="Обычный 7 2 2 2 5" xfId="587"/>
    <cellStyle name="Обычный 7 2 2 2 5 2" xfId="1254"/>
    <cellStyle name="Обычный 7 2 2 2 5 2 2" xfId="2512"/>
    <cellStyle name="Обычный 7 2 2 2 5 3" xfId="1891"/>
    <cellStyle name="Обычный 7 2 2 2 6" xfId="829"/>
    <cellStyle name="Обычный 7 2 2 2 6 2" xfId="2087"/>
    <cellStyle name="Обычный 7 2 2 2 7" xfId="1466"/>
    <cellStyle name="Обычный 7 2 2 3" xfId="276"/>
    <cellStyle name="Обычный 7 2 2 3 2" xfId="592"/>
    <cellStyle name="Обычный 7 2 2 3 2 2" xfId="1259"/>
    <cellStyle name="Обычный 7 2 2 3 2 2 2" xfId="2517"/>
    <cellStyle name="Обычный 7 2 2 3 2 3" xfId="1896"/>
    <cellStyle name="Обычный 7 2 2 3 3" xfId="943"/>
    <cellStyle name="Обычный 7 2 2 3 3 2" xfId="2201"/>
    <cellStyle name="Обычный 7 2 2 3 4" xfId="1580"/>
    <cellStyle name="Обычный 7 2 2 4" xfId="586"/>
    <cellStyle name="Обычный 7 2 2 4 2" xfId="1253"/>
    <cellStyle name="Обычный 7 2 2 4 2 2" xfId="2511"/>
    <cellStyle name="Обычный 7 2 2 4 3" xfId="1890"/>
    <cellStyle name="Обычный 7 2 2 5" xfId="747"/>
    <cellStyle name="Обычный 7 2 2 5 2" xfId="2005"/>
    <cellStyle name="Обычный 7 2 2 6" xfId="1384"/>
    <cellStyle name="Обычный 7 2 3" xfId="159"/>
    <cellStyle name="Обычный 7 2 3 2" xfId="278"/>
    <cellStyle name="Обычный 7 2 3 2 2" xfId="594"/>
    <cellStyle name="Обычный 7 2 3 2 2 2" xfId="1261"/>
    <cellStyle name="Обычный 7 2 3 2 2 2 2" xfId="2519"/>
    <cellStyle name="Обычный 7 2 3 2 2 3" xfId="1898"/>
    <cellStyle name="Обычный 7 2 3 2 3" xfId="945"/>
    <cellStyle name="Обычный 7 2 3 2 3 2" xfId="2203"/>
    <cellStyle name="Обычный 7 2 3 2 4" xfId="1582"/>
    <cellStyle name="Обычный 7 2 3 3" xfId="593"/>
    <cellStyle name="Обычный 7 2 3 3 2" xfId="1260"/>
    <cellStyle name="Обычный 7 2 3 3 2 2" xfId="2518"/>
    <cellStyle name="Обычный 7 2 3 3 3" xfId="1897"/>
    <cellStyle name="Обычный 7 2 3 4" xfId="826"/>
    <cellStyle name="Обычный 7 2 3 4 2" xfId="2084"/>
    <cellStyle name="Обычный 7 2 3 5" xfId="1463"/>
    <cellStyle name="Обычный 7 2 4" xfId="275"/>
    <cellStyle name="Обычный 7 2 4 2" xfId="595"/>
    <cellStyle name="Обычный 7 2 4 2 2" xfId="1262"/>
    <cellStyle name="Обычный 7 2 4 2 2 2" xfId="2520"/>
    <cellStyle name="Обычный 7 2 4 2 3" xfId="1899"/>
    <cellStyle name="Обычный 7 2 4 3" xfId="942"/>
    <cellStyle name="Обычный 7 2 4 3 2" xfId="2200"/>
    <cellStyle name="Обычный 7 2 4 4" xfId="1579"/>
    <cellStyle name="Обычный 7 2 5" xfId="585"/>
    <cellStyle name="Обычный 7 2 5 2" xfId="1252"/>
    <cellStyle name="Обычный 7 2 5 2 2" xfId="2510"/>
    <cellStyle name="Обычный 7 2 5 3" xfId="1889"/>
    <cellStyle name="Обычный 7 2 6" xfId="746"/>
    <cellStyle name="Обычный 7 2 6 2" xfId="2004"/>
    <cellStyle name="Обычный 7 2 7" xfId="1383"/>
    <cellStyle name="Обычный 7 3" xfId="274"/>
    <cellStyle name="Обычный 7 3 2" xfId="596"/>
    <cellStyle name="Обычный 7 3 2 2" xfId="1263"/>
    <cellStyle name="Обычный 7 3 2 2 2" xfId="2521"/>
    <cellStyle name="Обычный 7 3 2 3" xfId="1900"/>
    <cellStyle name="Обычный 7 3 3" xfId="941"/>
    <cellStyle name="Обычный 7 3 3 2" xfId="2199"/>
    <cellStyle name="Обычный 7 3 4" xfId="1578"/>
    <cellStyle name="Обычный 7 4" xfId="584"/>
    <cellStyle name="Обычный 7 4 2" xfId="1251"/>
    <cellStyle name="Обычный 7 4 2 2" xfId="2509"/>
    <cellStyle name="Обычный 7 4 3" xfId="1888"/>
    <cellStyle name="Обычный 7 5" xfId="736"/>
    <cellStyle name="Обычный 7 5 2" xfId="1994"/>
    <cellStyle name="Обычный 7 6" xfId="1373"/>
    <cellStyle name="Обычный 8" xfId="39"/>
    <cellStyle name="Обычный 8 2" xfId="25"/>
    <cellStyle name="Обычный 8 2 2" xfId="28"/>
    <cellStyle name="Обычный 8 2 2 2" xfId="281"/>
    <cellStyle name="Обычный 8 2 2 2 2" xfId="600"/>
    <cellStyle name="Обычный 8 2 2 2 2 2" xfId="1267"/>
    <cellStyle name="Обычный 8 2 2 2 2 2 2" xfId="2525"/>
    <cellStyle name="Обычный 8 2 2 2 2 3" xfId="1904"/>
    <cellStyle name="Обычный 8 2 2 2 3" xfId="948"/>
    <cellStyle name="Обычный 8 2 2 2 3 2" xfId="2206"/>
    <cellStyle name="Обычный 8 2 2 2 4" xfId="1585"/>
    <cellStyle name="Обычный 8 2 2 3" xfId="301"/>
    <cellStyle name="Обычный 8 2 2 3 2" xfId="601"/>
    <cellStyle name="Обычный 8 2 2 3 2 2" xfId="1268"/>
    <cellStyle name="Обычный 8 2 2 3 2 2 2" xfId="2526"/>
    <cellStyle name="Обычный 8 2 2 3 2 3" xfId="1905"/>
    <cellStyle name="Обычный 8 2 2 3 3" xfId="968"/>
    <cellStyle name="Обычный 8 2 2 3 3 2" xfId="2226"/>
    <cellStyle name="Обычный 8 2 2 3 4" xfId="1605"/>
    <cellStyle name="Обычный 8 2 2 4" xfId="304"/>
    <cellStyle name="Обычный 8 2 2 4 2" xfId="312"/>
    <cellStyle name="Обычный 8 2 2 4 2 2" xfId="339"/>
    <cellStyle name="Обычный 8 2 2 4 2 2 2" xfId="349"/>
    <cellStyle name="Обычный 8 2 2 4 2 2 2 2" xfId="1016"/>
    <cellStyle name="Обычный 8 2 2 4 2 2 2 2 2" xfId="2274"/>
    <cellStyle name="Обычный 8 2 2 4 2 2 2 3" xfId="1653"/>
    <cellStyle name="Обычный 8 2 2 4 2 2 3" xfId="1006"/>
    <cellStyle name="Обычный 8 2 2 4 2 2 3 2" xfId="2264"/>
    <cellStyle name="Обычный 8 2 2 4 2 2 4" xfId="1643"/>
    <cellStyle name="Обычный 8 2 2 4 2 3" xfId="603"/>
    <cellStyle name="Обычный 8 2 2 4 2 3 2" xfId="1270"/>
    <cellStyle name="Обычный 8 2 2 4 2 3 2 2" xfId="2528"/>
    <cellStyle name="Обычный 8 2 2 4 2 3 3" xfId="1907"/>
    <cellStyle name="Обычный 8 2 2 4 2 4" xfId="979"/>
    <cellStyle name="Обычный 8 2 2 4 2 4 2" xfId="2237"/>
    <cellStyle name="Обычный 8 2 2 4 2 5" xfId="1616"/>
    <cellStyle name="Обычный 8 2 2 4 3" xfId="602"/>
    <cellStyle name="Обычный 8 2 2 4 3 2" xfId="1269"/>
    <cellStyle name="Обычный 8 2 2 4 3 2 2" xfId="2527"/>
    <cellStyle name="Обычный 8 2 2 4 3 3" xfId="1906"/>
    <cellStyle name="Обычный 8 2 2 4 4" xfId="971"/>
    <cellStyle name="Обычный 8 2 2 4 4 2" xfId="2229"/>
    <cellStyle name="Обычный 8 2 2 4 5" xfId="1608"/>
    <cellStyle name="Обычный 8 2 2 5" xfId="599"/>
    <cellStyle name="Обычный 8 2 2 5 2" xfId="1266"/>
    <cellStyle name="Обычный 8 2 2 5 2 2" xfId="2524"/>
    <cellStyle name="Обычный 8 2 2 5 3" xfId="1903"/>
    <cellStyle name="Обычный 8 2 2 6" xfId="741"/>
    <cellStyle name="Обычный 8 2 2 6 2" xfId="1999"/>
    <cellStyle name="Обычный 8 2 2 7" xfId="1378"/>
    <cellStyle name="Обычный 8 2 3" xfId="280"/>
    <cellStyle name="Обычный 8 2 3 2" xfId="604"/>
    <cellStyle name="Обычный 8 2 3 2 2" xfId="1271"/>
    <cellStyle name="Обычный 8 2 3 2 2 2" xfId="2529"/>
    <cellStyle name="Обычный 8 2 3 2 3" xfId="1908"/>
    <cellStyle name="Обычный 8 2 3 3" xfId="947"/>
    <cellStyle name="Обычный 8 2 3 3 2" xfId="2205"/>
    <cellStyle name="Обычный 8 2 3 4" xfId="1584"/>
    <cellStyle name="Обычный 8 2 4" xfId="598"/>
    <cellStyle name="Обычный 8 2 4 2" xfId="1265"/>
    <cellStyle name="Обычный 8 2 4 2 2" xfId="2523"/>
    <cellStyle name="Обычный 8 2 4 3" xfId="1902"/>
    <cellStyle name="Обычный 8 2 5" xfId="738"/>
    <cellStyle name="Обычный 8 2 5 2" xfId="1996"/>
    <cellStyle name="Обычный 8 2 6" xfId="1375"/>
    <cellStyle name="Обычный 8 3" xfId="279"/>
    <cellStyle name="Обычный 8 3 2" xfId="605"/>
    <cellStyle name="Обычный 8 3 2 2" xfId="1272"/>
    <cellStyle name="Обычный 8 3 2 2 2" xfId="2530"/>
    <cellStyle name="Обычный 8 3 2 3" xfId="1909"/>
    <cellStyle name="Обычный 8 3 3" xfId="946"/>
    <cellStyle name="Обычный 8 3 3 2" xfId="2204"/>
    <cellStyle name="Обычный 8 3 4" xfId="1583"/>
    <cellStyle name="Обычный 8 4" xfId="597"/>
    <cellStyle name="Обычный 8 4 2" xfId="1264"/>
    <cellStyle name="Обычный 8 4 2 2" xfId="2522"/>
    <cellStyle name="Обычный 8 4 3" xfId="1901"/>
    <cellStyle name="Обычный 8 5" xfId="749"/>
    <cellStyle name="Обычный 8 5 2" xfId="2007"/>
    <cellStyle name="Обычный 8 6" xfId="1386"/>
    <cellStyle name="Обычный 9" xfId="31"/>
    <cellStyle name="Обычный 9 2" xfId="22"/>
    <cellStyle name="Обычный 9 2 2" xfId="283"/>
    <cellStyle name="Обычный 9 2 2 2" xfId="608"/>
    <cellStyle name="Обычный 9 2 2 2 2" xfId="1275"/>
    <cellStyle name="Обычный 9 2 2 2 2 2" xfId="2533"/>
    <cellStyle name="Обычный 9 2 2 2 3" xfId="1912"/>
    <cellStyle name="Обычный 9 2 2 3" xfId="950"/>
    <cellStyle name="Обычный 9 2 2 3 2" xfId="2208"/>
    <cellStyle name="Обычный 9 2 2 4" xfId="1587"/>
    <cellStyle name="Обычный 9 2 3" xfId="607"/>
    <cellStyle name="Обычный 9 2 3 2" xfId="1274"/>
    <cellStyle name="Обычный 9 2 3 2 2" xfId="2532"/>
    <cellStyle name="Обычный 9 2 3 3" xfId="1911"/>
    <cellStyle name="Обычный 9 2 4" xfId="735"/>
    <cellStyle name="Обычный 9 2 4 2" xfId="1993"/>
    <cellStyle name="Обычный 9 2 5" xfId="1372"/>
    <cellStyle name="Обычный 9 3" xfId="282"/>
    <cellStyle name="Обычный 9 3 2" xfId="609"/>
    <cellStyle name="Обычный 9 3 2 2" xfId="1276"/>
    <cellStyle name="Обычный 9 3 2 2 2" xfId="2534"/>
    <cellStyle name="Обычный 9 3 2 3" xfId="1913"/>
    <cellStyle name="Обычный 9 3 3" xfId="949"/>
    <cellStyle name="Обычный 9 3 3 2" xfId="2207"/>
    <cellStyle name="Обычный 9 3 4" xfId="1586"/>
    <cellStyle name="Обычный 9 4" xfId="606"/>
    <cellStyle name="Обычный 9 4 2" xfId="1273"/>
    <cellStyle name="Обычный 9 4 2 2" xfId="2531"/>
    <cellStyle name="Обычный 9 4 3" xfId="1910"/>
    <cellStyle name="Обычный 9 5" xfId="744"/>
    <cellStyle name="Обычный 9 5 2" xfId="2002"/>
    <cellStyle name="Обычный 9 6" xfId="1381"/>
    <cellStyle name="Обычный_Domestic 010611_v3_11.05.11" xfId="5"/>
    <cellStyle name="Обычный_pltc" xfId="6"/>
    <cellStyle name="Обычный_TCkatalog" xfId="7"/>
    <cellStyle name="Обычный_Прайс-листы отдела продаж 24.04.02" xfId="8"/>
    <cellStyle name="Плохой" xfId="694" builtinId="27" customBuiltin="1"/>
    <cellStyle name="Пояснение" xfId="702" builtinId="53" customBuiltin="1"/>
    <cellStyle name="Процентный" xfId="19" builtinId="5"/>
    <cellStyle name="Процентный 2" xfId="9"/>
    <cellStyle name="Процентный 2 2" xfId="2615"/>
    <cellStyle name="Процентный 3" xfId="12"/>
    <cellStyle name="Процентный 4" xfId="2616"/>
    <cellStyle name="Связанная ячейка" xfId="699" builtinId="24" customBuiltin="1"/>
    <cellStyle name="Текст предупреждения" xfId="701" builtinId="11" customBuiltin="1"/>
    <cellStyle name="Тысячи [0]_figures" xfId="14"/>
    <cellStyle name="Тысячи_figures" xfId="15"/>
    <cellStyle name="Финансовый 2" xfId="34"/>
    <cellStyle name="Хороший" xfId="693" builtinId="26" customBuiltin="1"/>
  </cellStyles>
  <dxfs count="0"/>
  <tableStyles count="0" defaultTableStyle="TableStyleMedium2" defaultPivotStyle="PivotStyleLight16"/>
  <colors>
    <mruColors>
      <color rgb="FFFFFF99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www.rockwool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374386</xdr:colOff>
      <xdr:row>1</xdr:row>
      <xdr:rowOff>74087</xdr:rowOff>
    </xdr:from>
    <xdr:to>
      <xdr:col>14</xdr:col>
      <xdr:colOff>283263</xdr:colOff>
      <xdr:row>3</xdr:row>
      <xdr:rowOff>128435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5417" y="371743"/>
          <a:ext cx="2671127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154781</xdr:colOff>
      <xdr:row>0</xdr:row>
      <xdr:rowOff>154781</xdr:rowOff>
    </xdr:from>
    <xdr:to>
      <xdr:col>2</xdr:col>
      <xdr:colOff>433918</xdr:colOff>
      <xdr:row>3</xdr:row>
      <xdr:rowOff>213009</xdr:rowOff>
    </xdr:to>
    <xdr:pic>
      <xdr:nvPicPr>
        <xdr:cNvPr id="3" name="Рисунок 2" descr="ÐÐµÐ½ÑÐ¸ ÐÐ°ÑÑÑ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154781"/>
          <a:ext cx="3005668" cy="820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259129</xdr:colOff>
      <xdr:row>0</xdr:row>
      <xdr:rowOff>250033</xdr:rowOff>
    </xdr:from>
    <xdr:to>
      <xdr:col>13</xdr:col>
      <xdr:colOff>533400</xdr:colOff>
      <xdr:row>3</xdr:row>
      <xdr:rowOff>43657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212" y="250033"/>
          <a:ext cx="2814271" cy="545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169332</xdr:colOff>
      <xdr:row>0</xdr:row>
      <xdr:rowOff>126999</xdr:rowOff>
    </xdr:from>
    <xdr:to>
      <xdr:col>1</xdr:col>
      <xdr:colOff>1428750</xdr:colOff>
      <xdr:row>3</xdr:row>
      <xdr:rowOff>195810</xdr:rowOff>
    </xdr:to>
    <xdr:pic>
      <xdr:nvPicPr>
        <xdr:cNvPr id="3" name="Рисунок 2" descr="ÐÐµÐ½ÑÐ¸ ÐÐ°ÑÑÑ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2" y="126999"/>
          <a:ext cx="3005668" cy="820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0</xdr:row>
      <xdr:rowOff>250030</xdr:rowOff>
    </xdr:from>
    <xdr:to>
      <xdr:col>13</xdr:col>
      <xdr:colOff>500490</xdr:colOff>
      <xdr:row>3</xdr:row>
      <xdr:rowOff>43654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0" y="250030"/>
          <a:ext cx="2818240" cy="545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211666</xdr:colOff>
      <xdr:row>0</xdr:row>
      <xdr:rowOff>116416</xdr:rowOff>
    </xdr:from>
    <xdr:to>
      <xdr:col>1</xdr:col>
      <xdr:colOff>1471084</xdr:colOff>
      <xdr:row>3</xdr:row>
      <xdr:rowOff>185227</xdr:rowOff>
    </xdr:to>
    <xdr:pic>
      <xdr:nvPicPr>
        <xdr:cNvPr id="3" name="Рисунок 2" descr="ÐÐµÐ½ÑÐ¸ ÐÐ°ÑÑÑ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6" y="116416"/>
          <a:ext cx="3005668" cy="820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179921</xdr:colOff>
      <xdr:row>0</xdr:row>
      <xdr:rowOff>228864</xdr:rowOff>
    </xdr:from>
    <xdr:to>
      <xdr:col>13</xdr:col>
      <xdr:colOff>489910</xdr:colOff>
      <xdr:row>3</xdr:row>
      <xdr:rowOff>33072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4" y="228864"/>
          <a:ext cx="2818239" cy="545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211667</xdr:colOff>
      <xdr:row>0</xdr:row>
      <xdr:rowOff>74083</xdr:rowOff>
    </xdr:from>
    <xdr:to>
      <xdr:col>1</xdr:col>
      <xdr:colOff>1471085</xdr:colOff>
      <xdr:row>3</xdr:row>
      <xdr:rowOff>153478</xdr:rowOff>
    </xdr:to>
    <xdr:pic>
      <xdr:nvPicPr>
        <xdr:cNvPr id="3" name="Рисунок 2" descr="ÐÐµÐ½ÑÐ¸ ÐÐ°ÑÑÑ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74083"/>
          <a:ext cx="3005668" cy="820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130968</xdr:colOff>
      <xdr:row>0</xdr:row>
      <xdr:rowOff>261938</xdr:rowOff>
    </xdr:from>
    <xdr:to>
      <xdr:col>13</xdr:col>
      <xdr:colOff>440958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7437" y="261938"/>
          <a:ext cx="2810302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297656</xdr:colOff>
      <xdr:row>0</xdr:row>
      <xdr:rowOff>130969</xdr:rowOff>
    </xdr:from>
    <xdr:to>
      <xdr:col>1</xdr:col>
      <xdr:colOff>1565011</xdr:colOff>
      <xdr:row>3</xdr:row>
      <xdr:rowOff>189197</xdr:rowOff>
    </xdr:to>
    <xdr:pic>
      <xdr:nvPicPr>
        <xdr:cNvPr id="3" name="Рисунок 2" descr="ÐÐµÐ½ÑÐ¸ ÐÐ°ÑÑÑ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" y="130969"/>
          <a:ext cx="3005668" cy="820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201083</xdr:colOff>
      <xdr:row>0</xdr:row>
      <xdr:rowOff>226218</xdr:rowOff>
    </xdr:from>
    <xdr:to>
      <xdr:col>13</xdr:col>
      <xdr:colOff>511073</xdr:colOff>
      <xdr:row>3</xdr:row>
      <xdr:rowOff>21165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1166" y="226218"/>
          <a:ext cx="2818240" cy="546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275167</xdr:colOff>
      <xdr:row>0</xdr:row>
      <xdr:rowOff>105833</xdr:rowOff>
    </xdr:from>
    <xdr:to>
      <xdr:col>1</xdr:col>
      <xdr:colOff>1534585</xdr:colOff>
      <xdr:row>3</xdr:row>
      <xdr:rowOff>174644</xdr:rowOff>
    </xdr:to>
    <xdr:pic>
      <xdr:nvPicPr>
        <xdr:cNvPr id="3" name="Рисунок 2" descr="ÐÐµÐ½ÑÐ¸ ÐÐ°ÑÑÑ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105833"/>
          <a:ext cx="3005668" cy="820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265908</xdr:colOff>
      <xdr:row>0</xdr:row>
      <xdr:rowOff>269875</xdr:rowOff>
    </xdr:from>
    <xdr:to>
      <xdr:col>13</xdr:col>
      <xdr:colOff>575897</xdr:colOff>
      <xdr:row>3</xdr:row>
      <xdr:rowOff>63499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8991" y="269875"/>
          <a:ext cx="2818239" cy="545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201083</xdr:colOff>
      <xdr:row>0</xdr:row>
      <xdr:rowOff>74083</xdr:rowOff>
    </xdr:from>
    <xdr:to>
      <xdr:col>1</xdr:col>
      <xdr:colOff>1460501</xdr:colOff>
      <xdr:row>3</xdr:row>
      <xdr:rowOff>142894</xdr:rowOff>
    </xdr:to>
    <xdr:pic>
      <xdr:nvPicPr>
        <xdr:cNvPr id="3" name="Рисунок 2" descr="ÐÐµÐ½ÑÐ¸ ÐÐ°ÑÑÑ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3" y="74083"/>
          <a:ext cx="3005668" cy="820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379675</xdr:colOff>
      <xdr:row>1</xdr:row>
      <xdr:rowOff>15875</xdr:rowOff>
    </xdr:from>
    <xdr:to>
      <xdr:col>11</xdr:col>
      <xdr:colOff>296757</xdr:colOff>
      <xdr:row>3</xdr:row>
      <xdr:rowOff>37544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842" y="312208"/>
          <a:ext cx="2457082" cy="476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359833</xdr:colOff>
      <xdr:row>0</xdr:row>
      <xdr:rowOff>137583</xdr:rowOff>
    </xdr:from>
    <xdr:to>
      <xdr:col>1</xdr:col>
      <xdr:colOff>10584</xdr:colOff>
      <xdr:row>3</xdr:row>
      <xdr:rowOff>206394</xdr:rowOff>
    </xdr:to>
    <xdr:pic>
      <xdr:nvPicPr>
        <xdr:cNvPr id="3" name="Рисунок 2" descr="ÐÐµÐ½ÑÐ¸ ÐÐ°ÑÑÑ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137583"/>
          <a:ext cx="3005668" cy="820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557893</xdr:colOff>
      <xdr:row>0</xdr:row>
      <xdr:rowOff>40822</xdr:rowOff>
    </xdr:from>
    <xdr:to>
      <xdr:col>5</xdr:col>
      <xdr:colOff>955852</xdr:colOff>
      <xdr:row>1</xdr:row>
      <xdr:rowOff>110558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393" y="40822"/>
          <a:ext cx="2357388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71"/>
  <sheetViews>
    <sheetView tabSelected="1" view="pageBreakPreview" zoomScale="80" zoomScaleNormal="80" zoomScaleSheetLayoutView="80" workbookViewId="0">
      <selection activeCell="M15" sqref="M15"/>
    </sheetView>
  </sheetViews>
  <sheetFormatPr defaultRowHeight="12.75" outlineLevelRow="1"/>
  <cols>
    <col min="1" max="1" width="30.5703125" style="176" customWidth="1"/>
    <col min="2" max="15" width="10.28515625" style="176" customWidth="1"/>
    <col min="16" max="16384" width="9.140625" style="177"/>
  </cols>
  <sheetData>
    <row r="1" spans="1:16" ht="23.25">
      <c r="A1" s="480" t="s">
        <v>794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</row>
    <row r="2" spans="1:16" ht="23.25">
      <c r="A2" s="480" t="s">
        <v>323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</row>
    <row r="4" spans="1:16" ht="18.75">
      <c r="A4" s="481" t="s">
        <v>465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</row>
    <row r="6" spans="1:16" ht="12" customHeight="1"/>
    <row r="7" spans="1:16" s="378" customFormat="1" ht="22.5" customHeight="1">
      <c r="A7" s="478" t="str">
        <f>HYPERLINK('Общестроительная изоляция'!A6:N6,'Общестроительная изоляция'!A6:N6)</f>
        <v>Общестроительная изоляция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</row>
    <row r="8" spans="1:16" s="374" customFormat="1" ht="15.75" customHeight="1" outlineLevel="1">
      <c r="A8" s="473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</row>
    <row r="9" spans="1:16" s="374" customFormat="1" ht="15.75" customHeight="1" outlineLevel="1">
      <c r="A9" s="475" t="str">
        <f>'Общестроительная изоляция'!A12:N12</f>
        <v>Теплоизоляция стен с отделкой сайдингом, каркасных стен, мансард, скатных кровель, полов, перекрытий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</row>
    <row r="10" spans="1:16" s="375" customFormat="1" ht="15.75" customHeight="1" outlineLevel="1">
      <c r="A10" s="477" t="s">
        <v>6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377"/>
    </row>
    <row r="11" spans="1:16" s="375" customFormat="1" ht="15.75" customHeight="1" outlineLevel="1">
      <c r="A11" s="477" t="s">
        <v>328</v>
      </c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377"/>
    </row>
    <row r="12" spans="1:16" s="375" customFormat="1" ht="15.75" customHeight="1" outlineLevel="1">
      <c r="A12" s="477" t="s">
        <v>329</v>
      </c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377"/>
    </row>
    <row r="13" spans="1:16" s="374" customFormat="1" ht="15.75" customHeight="1" outlineLevel="1">
      <c r="A13" s="473"/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</row>
    <row r="14" spans="1:16" s="374" customFormat="1" ht="30.75" customHeight="1" outlineLevel="1">
      <c r="A14" s="482" t="str">
        <f>'Общестроительная изоляция'!A47:N47</f>
        <v>Теплоизоляция трехслойных стен, выполненных полностью или частично из мелкоштучных материалов, стен с отделкой сайдингом, 
каркасных стен, мансард, скатных кровель, полов, перекрытий</v>
      </c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</row>
    <row r="15" spans="1:16" s="375" customFormat="1" ht="15.75" customHeight="1" outlineLevel="1">
      <c r="A15" s="477" t="s">
        <v>318</v>
      </c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377"/>
    </row>
    <row r="16" spans="1:16" s="374" customFormat="1" ht="15.75" customHeight="1" outlineLevel="1">
      <c r="A16" s="473"/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</row>
    <row r="17" spans="1:16" s="374" customFormat="1" ht="15.75" customHeight="1" outlineLevel="1">
      <c r="A17" s="475" t="str">
        <f>'Общестроительная изоляция'!A50:N50</f>
        <v>Теплоизоляция для стен в бане и сауне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</row>
    <row r="18" spans="1:16" s="375" customFormat="1" ht="15.75" customHeight="1" outlineLevel="1">
      <c r="A18" s="477" t="s">
        <v>34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377"/>
    </row>
    <row r="19" spans="1:16" s="375" customFormat="1" ht="15.75" customHeight="1" outlineLevel="1">
      <c r="A19" s="477" t="s">
        <v>373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377"/>
    </row>
    <row r="20" spans="1:16" s="374" customFormat="1" ht="15.75" customHeight="1" outlineLevel="1">
      <c r="A20" s="473"/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</row>
    <row r="21" spans="1:16" s="374" customFormat="1" ht="15.75" customHeight="1" outlineLevel="1">
      <c r="A21" s="475" t="str">
        <f>'Общестроительная изоляция'!A53:N53</f>
        <v>Теплоизоляция плоских поверхностей каминов, печей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</row>
    <row r="22" spans="1:16" s="375" customFormat="1" ht="15.75" customHeight="1" outlineLevel="1">
      <c r="A22" s="477" t="s">
        <v>297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377"/>
    </row>
    <row r="23" spans="1:16" s="374" customFormat="1" ht="15.75" customHeight="1" outlineLevel="1">
      <c r="A23" s="473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</row>
    <row r="24" spans="1:16" s="374" customFormat="1" ht="15.75" customHeight="1" outlineLevel="1">
      <c r="A24" s="475" t="str">
        <f>'Общестроительная изоляция'!A55:N55</f>
        <v>Звукоизоляция перегородок, облицовок, перекрытий и потолков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</row>
    <row r="25" spans="1:16" s="375" customFormat="1" ht="15.75" customHeight="1" outlineLevel="1">
      <c r="A25" s="477" t="s">
        <v>17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377"/>
    </row>
    <row r="26" spans="1:16" s="375" customFormat="1" ht="15.75" customHeight="1" outlineLevel="1">
      <c r="A26" s="477" t="s">
        <v>306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377"/>
    </row>
    <row r="27" spans="1:16" s="375" customFormat="1" ht="15.75" customHeight="1" outlineLevel="1">
      <c r="A27" s="477" t="s">
        <v>50</v>
      </c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377"/>
    </row>
    <row r="28" spans="1:16" s="375" customFormat="1" ht="15.75" customHeight="1" outlineLevel="1">
      <c r="A28" s="477" t="s">
        <v>147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377"/>
    </row>
    <row r="29" spans="1:16" s="374" customFormat="1" ht="15.75" customHeight="1" outlineLevel="1">
      <c r="A29" s="473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</row>
    <row r="30" spans="1:16" s="374" customFormat="1" ht="15.75" customHeight="1" outlineLevel="1">
      <c r="A30" s="475" t="str">
        <f>'Общестроительная изоляция'!A109:N109</f>
        <v>Теплоизоляция для штукатурных фасадов в малоэтажном строительстве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</row>
    <row r="31" spans="1:16" s="375" customFormat="1" ht="15.75" customHeight="1" outlineLevel="1">
      <c r="A31" s="477" t="s">
        <v>150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377"/>
    </row>
    <row r="32" spans="1:16" s="374" customFormat="1" ht="15.75" customHeight="1" outlineLevel="1">
      <c r="A32" s="473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</row>
    <row r="33" spans="1:16" s="374" customFormat="1" ht="15.75" customHeight="1" outlineLevel="1">
      <c r="A33" s="475" t="str">
        <f>'Общестроительная изоляция'!A112:N112</f>
        <v>Тепло- и звукоизоляция полов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</row>
    <row r="34" spans="1:16" s="375" customFormat="1" ht="15.75" customHeight="1" outlineLevel="1">
      <c r="A34" s="477" t="s">
        <v>9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377"/>
    </row>
    <row r="35" spans="1:16" s="375" customFormat="1" ht="15.75" customHeight="1" outlineLevel="1">
      <c r="A35" s="477" t="s">
        <v>10</v>
      </c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377"/>
    </row>
    <row r="36" spans="1:16" s="374" customFormat="1" ht="15.75" customHeight="1" outlineLevel="1">
      <c r="A36" s="473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</row>
    <row r="37" spans="1:16" s="374" customFormat="1" ht="15.75" customHeight="1" outlineLevel="1">
      <c r="A37" s="475" t="str">
        <f>'Общестроительная изоляция'!A151:N151</f>
        <v>Средний слой в слоистых кладках</v>
      </c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</row>
    <row r="38" spans="1:16" s="375" customFormat="1" ht="15.75" customHeight="1" outlineLevel="1">
      <c r="A38" s="477" t="s">
        <v>8</v>
      </c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377"/>
    </row>
    <row r="39" spans="1:16" s="374" customFormat="1" ht="15.75" customHeight="1">
      <c r="A39" s="473"/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</row>
    <row r="40" spans="1:16" s="378" customFormat="1" ht="22.5" customHeight="1">
      <c r="A40" s="478" t="str">
        <f>'Изоляция для НФС'!A6:N6</f>
        <v>Изоляция для навесных фасадных систем с воздушным зазором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</row>
    <row r="41" spans="1:16" s="374" customFormat="1" ht="15.75" customHeight="1" outlineLevel="1">
      <c r="A41" s="473"/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</row>
    <row r="42" spans="1:16" s="374" customFormat="1" ht="15.75" customHeight="1" outlineLevel="1">
      <c r="A42" s="475" t="str">
        <f>'Изоляция для НФС'!A12:N12</f>
        <v>Теплоизоляция в навесных фасадных системах с воздушным зазором (двойная плотность)</v>
      </c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</row>
    <row r="43" spans="1:16" s="375" customFormat="1" ht="15.75" customHeight="1" outlineLevel="1">
      <c r="A43" s="477" t="s">
        <v>15</v>
      </c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377"/>
    </row>
    <row r="44" spans="1:16" s="375" customFormat="1" ht="15.75" customHeight="1" outlineLevel="1">
      <c r="A44" s="477" t="s">
        <v>247</v>
      </c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377"/>
    </row>
    <row r="45" spans="1:16" s="375" customFormat="1" ht="15.75" customHeight="1" outlineLevel="1">
      <c r="A45" s="477" t="s">
        <v>145</v>
      </c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377"/>
    </row>
    <row r="46" spans="1:16" s="374" customFormat="1" ht="15.75" customHeight="1" outlineLevel="1">
      <c r="A46" s="473"/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</row>
    <row r="47" spans="1:16" s="374" customFormat="1" ht="15.75" customHeight="1" outlineLevel="1">
      <c r="A47" s="475" t="str">
        <f>'Изоляция для НФС'!A55:N55</f>
        <v>Теплоизоляция в навесных фасадных системах с воздушным зазором</v>
      </c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</row>
    <row r="48" spans="1:16" s="375" customFormat="1" ht="15.75" customHeight="1" outlineLevel="1">
      <c r="A48" s="477" t="s">
        <v>7</v>
      </c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377"/>
    </row>
    <row r="49" spans="1:16" s="375" customFormat="1" ht="15.75" customHeight="1" outlineLevel="1">
      <c r="A49" s="477" t="s">
        <v>36</v>
      </c>
      <c r="B49" s="474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377"/>
    </row>
    <row r="50" spans="1:16" s="375" customFormat="1" ht="15.75" customHeight="1" outlineLevel="1">
      <c r="A50" s="477" t="s">
        <v>30</v>
      </c>
      <c r="B50" s="474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377"/>
    </row>
    <row r="51" spans="1:16" s="375" customFormat="1" ht="15.75" customHeight="1" outlineLevel="1">
      <c r="A51" s="477" t="s">
        <v>248</v>
      </c>
      <c r="B51" s="474"/>
      <c r="C51" s="474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377"/>
    </row>
    <row r="52" spans="1:16" s="375" customFormat="1" ht="15.75" customHeight="1" outlineLevel="1">
      <c r="A52" s="477" t="s">
        <v>146</v>
      </c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377"/>
    </row>
    <row r="53" spans="1:16" s="375" customFormat="1" ht="15.75" customHeight="1" outlineLevel="1">
      <c r="A53" s="477" t="s">
        <v>144</v>
      </c>
      <c r="B53" s="474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377"/>
    </row>
    <row r="54" spans="1:16" s="374" customFormat="1" ht="15.75" customHeight="1">
      <c r="A54" s="475"/>
      <c r="B54" s="474"/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</row>
    <row r="55" spans="1:16" s="378" customFormat="1" ht="22.5" customHeight="1">
      <c r="A55" s="478" t="str">
        <f>'Изоляция для СФТК'!A6:N6</f>
        <v>Изоляция для систем фасадных теплоизоляционных композиционных с наружными штукатурными слоями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</row>
    <row r="56" spans="1:16" s="374" customFormat="1" ht="15.75" customHeight="1" outlineLevel="1">
      <c r="A56" s="473"/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</row>
    <row r="57" spans="1:16" s="374" customFormat="1" ht="15.75" customHeight="1" outlineLevel="1">
      <c r="A57" s="475" t="str">
        <f>'Изоляция для СФТК'!A12:N12</f>
        <v>Теплоизоляция штукатурных фасадов (двойная плотность)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</row>
    <row r="58" spans="1:16" s="375" customFormat="1" ht="15.75" customHeight="1" outlineLevel="1">
      <c r="A58" s="477" t="s">
        <v>320</v>
      </c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377"/>
    </row>
    <row r="59" spans="1:16" s="375" customFormat="1" ht="15.75" customHeight="1" outlineLevel="1">
      <c r="A59" s="477" t="s">
        <v>272</v>
      </c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377"/>
    </row>
    <row r="60" spans="1:16" s="374" customFormat="1" ht="15.75" customHeight="1" outlineLevel="1">
      <c r="A60" s="473"/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</row>
    <row r="61" spans="1:16" s="374" customFormat="1" ht="15.75" customHeight="1" outlineLevel="1">
      <c r="A61" s="475" t="str">
        <f>'Изоляция для СФТК'!A52:N52</f>
        <v>Теплоизоляция штукатурных фасадов</v>
      </c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</row>
    <row r="62" spans="1:16" s="375" customFormat="1" ht="15.75" customHeight="1" outlineLevel="1">
      <c r="A62" s="477" t="s">
        <v>319</v>
      </c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377"/>
    </row>
    <row r="63" spans="1:16" s="375" customFormat="1" ht="15.75" customHeight="1" outlineLevel="1">
      <c r="A63" s="477" t="s">
        <v>160</v>
      </c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377"/>
    </row>
    <row r="64" spans="1:16" s="374" customFormat="1" ht="15.75" customHeight="1" outlineLevel="1">
      <c r="A64" s="473"/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</row>
    <row r="65" spans="1:16" s="374" customFormat="1" ht="15.75" customHeight="1" outlineLevel="1">
      <c r="A65" s="475" t="str">
        <f>'Изоляция для СФТК'!A96:N96</f>
        <v>Теплоизоляция для штукатурных фасадов в малоэтажном строительстве</v>
      </c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</row>
    <row r="66" spans="1:16" s="375" customFormat="1" ht="15.75" customHeight="1" outlineLevel="1">
      <c r="A66" s="477" t="s">
        <v>150</v>
      </c>
      <c r="B66" s="474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377"/>
    </row>
    <row r="67" spans="1:16" s="374" customFormat="1" ht="15.75" customHeight="1" outlineLevel="1">
      <c r="A67" s="473"/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</row>
    <row r="68" spans="1:16" s="374" customFormat="1" ht="15.75" customHeight="1" outlineLevel="1">
      <c r="A68" s="475" t="str">
        <f>'Изоляция для СФТК'!A100:N100</f>
        <v>Теплоизоляция фасадов с оштукатуриванием по стальной армирующей сетке</v>
      </c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</row>
    <row r="69" spans="1:16" s="375" customFormat="1" ht="15.75" customHeight="1" outlineLevel="1">
      <c r="A69" s="477" t="s">
        <v>13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377"/>
    </row>
    <row r="70" spans="1:16" s="374" customFormat="1" ht="15.75" customHeight="1" outlineLevel="1">
      <c r="A70" s="473"/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</row>
    <row r="71" spans="1:16" s="374" customFormat="1" ht="15.75" customHeight="1" outlineLevel="1">
      <c r="A71" s="475" t="str">
        <f>'Изоляция для СФТК'!A117:N117</f>
        <v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v>
      </c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</row>
    <row r="72" spans="1:16" s="375" customFormat="1" ht="15.75" customHeight="1" outlineLevel="1">
      <c r="A72" s="477" t="s">
        <v>28</v>
      </c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377"/>
    </row>
    <row r="73" spans="1:16" s="374" customFormat="1" ht="15.75" customHeight="1">
      <c r="A73" s="473"/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</row>
    <row r="74" spans="1:16" s="378" customFormat="1" ht="22.5" customHeight="1">
      <c r="A74" s="478" t="str">
        <f>'Изоляция для кровель'!A6:N6</f>
        <v>Изоляция для кровель</v>
      </c>
      <c r="B74" s="479"/>
      <c r="C74" s="479"/>
      <c r="D74" s="479"/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</row>
    <row r="75" spans="1:16" s="374" customFormat="1" ht="15.75" customHeight="1" outlineLevel="1">
      <c r="A75" s="473"/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</row>
    <row r="76" spans="1:16" s="374" customFormat="1" ht="15.75" customHeight="1" outlineLevel="1">
      <c r="A76" s="475" t="str">
        <f>'Изоляция для кровель'!A12:N12</f>
        <v xml:space="preserve">Кровельная теплоизоляция двойной плотности                                                                                                                                                                                                                </v>
      </c>
      <c r="B76" s="474"/>
      <c r="C76" s="474"/>
      <c r="D76" s="47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</row>
    <row r="77" spans="1:16" s="375" customFormat="1" ht="15.75" customHeight="1" outlineLevel="1">
      <c r="A77" s="477" t="s">
        <v>330</v>
      </c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377"/>
    </row>
    <row r="78" spans="1:16" s="375" customFormat="1" ht="15.75" customHeight="1" outlineLevel="1">
      <c r="A78" s="477" t="s">
        <v>331</v>
      </c>
      <c r="B78" s="474"/>
      <c r="C78" s="474"/>
      <c r="D78" s="474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377"/>
    </row>
    <row r="79" spans="1:16" s="375" customFormat="1" ht="15.75" customHeight="1" outlineLevel="1">
      <c r="A79" s="477" t="s">
        <v>236</v>
      </c>
      <c r="B79" s="474"/>
      <c r="C79" s="474"/>
      <c r="D79" s="474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377"/>
    </row>
    <row r="80" spans="1:16" s="374" customFormat="1" ht="15.75" customHeight="1" outlineLevel="1">
      <c r="A80" s="473"/>
      <c r="B80" s="474"/>
      <c r="C80" s="474"/>
      <c r="D80" s="474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</row>
    <row r="81" spans="1:16" s="374" customFormat="1" ht="15.75" customHeight="1" outlineLevel="1">
      <c r="A81" s="475" t="str">
        <f>'Изоляция для кровель'!A58:N58</f>
        <v>Кровельная теплоизоляция  верхнего слоя</v>
      </c>
      <c r="B81" s="474"/>
      <c r="C81" s="474"/>
      <c r="D81" s="474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</row>
    <row r="82" spans="1:16" s="375" customFormat="1" ht="15.75" customHeight="1" outlineLevel="1">
      <c r="A82" s="477" t="s">
        <v>332</v>
      </c>
      <c r="B82" s="474"/>
      <c r="C82" s="474"/>
      <c r="D82" s="474"/>
      <c r="E82" s="474"/>
      <c r="F82" s="474"/>
      <c r="G82" s="474"/>
      <c r="H82" s="474"/>
      <c r="I82" s="474"/>
      <c r="J82" s="474"/>
      <c r="K82" s="474"/>
      <c r="L82" s="474"/>
      <c r="M82" s="474"/>
      <c r="N82" s="474"/>
      <c r="O82" s="474"/>
      <c r="P82" s="377"/>
    </row>
    <row r="83" spans="1:16" s="375" customFormat="1" ht="15.75" customHeight="1" outlineLevel="1">
      <c r="A83" s="477" t="s">
        <v>333</v>
      </c>
      <c r="B83" s="474"/>
      <c r="C83" s="474"/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377"/>
    </row>
    <row r="84" spans="1:16" s="374" customFormat="1" ht="15.75" customHeight="1" outlineLevel="1">
      <c r="A84" s="473"/>
      <c r="B84" s="474"/>
      <c r="C84" s="474"/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</row>
    <row r="85" spans="1:16" s="374" customFormat="1" ht="15.75" customHeight="1" outlineLevel="1">
      <c r="A85" s="475" t="str">
        <f>'Изоляция для кровель'!A79:N79</f>
        <v>Кровельная теплоизоляция нижнего слоя</v>
      </c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</row>
    <row r="86" spans="1:16" s="375" customFormat="1" ht="15.75" customHeight="1" outlineLevel="1">
      <c r="A86" s="477" t="s">
        <v>334</v>
      </c>
      <c r="B86" s="474"/>
      <c r="C86" s="474"/>
      <c r="D86" s="474"/>
      <c r="E86" s="474"/>
      <c r="F86" s="474"/>
      <c r="G86" s="474"/>
      <c r="H86" s="474"/>
      <c r="I86" s="474"/>
      <c r="J86" s="474"/>
      <c r="K86" s="474"/>
      <c r="L86" s="474"/>
      <c r="M86" s="474"/>
      <c r="N86" s="474"/>
      <c r="O86" s="474"/>
      <c r="P86" s="377"/>
    </row>
    <row r="87" spans="1:16" s="375" customFormat="1" ht="15.75" customHeight="1" outlineLevel="1">
      <c r="A87" s="477" t="s">
        <v>335</v>
      </c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377"/>
    </row>
    <row r="88" spans="1:16" s="374" customFormat="1" ht="15.75" customHeight="1" outlineLevel="1">
      <c r="A88" s="473"/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</row>
    <row r="89" spans="1:16" s="374" customFormat="1" ht="15.75" customHeight="1" outlineLevel="1">
      <c r="A89" s="475" t="str">
        <f>'Изоляция для кровель'!A114:N114</f>
        <v>Специальные продукты</v>
      </c>
      <c r="B89" s="474"/>
      <c r="C89" s="474"/>
      <c r="D89" s="474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</row>
    <row r="90" spans="1:16" s="375" customFormat="1" ht="15.75" customHeight="1" outlineLevel="1">
      <c r="A90" s="477" t="s">
        <v>336</v>
      </c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377"/>
    </row>
    <row r="91" spans="1:16" s="375" customFormat="1" ht="15.75" customHeight="1" outlineLevel="1">
      <c r="A91" s="477" t="s">
        <v>337</v>
      </c>
      <c r="B91" s="474"/>
      <c r="C91" s="47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377"/>
    </row>
    <row r="92" spans="1:16" s="375" customFormat="1" ht="15.75" customHeight="1" outlineLevel="1">
      <c r="A92" s="477" t="s">
        <v>29</v>
      </c>
      <c r="B92" s="474"/>
      <c r="C92" s="474"/>
      <c r="D92" s="474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377"/>
    </row>
    <row r="93" spans="1:16" s="374" customFormat="1" ht="15.75" customHeight="1">
      <c r="A93" s="473"/>
      <c r="B93" s="474"/>
      <c r="C93" s="474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</row>
    <row r="94" spans="1:16" s="378" customFormat="1" ht="22.5" customHeight="1">
      <c r="A94" s="478" t="str">
        <f>'Система РУФУКЛОН'!A6:N6</f>
        <v>СИСТЕМА РУФУКЛОН</v>
      </c>
      <c r="B94" s="479"/>
      <c r="C94" s="479"/>
      <c r="D94" s="479"/>
      <c r="E94" s="479"/>
      <c r="F94" s="479"/>
      <c r="G94" s="479"/>
      <c r="H94" s="479"/>
      <c r="I94" s="479"/>
      <c r="J94" s="479"/>
      <c r="K94" s="479"/>
      <c r="L94" s="479"/>
      <c r="M94" s="479"/>
      <c r="N94" s="479"/>
      <c r="O94" s="479"/>
    </row>
    <row r="95" spans="1:16" s="374" customFormat="1" ht="15.75" customHeight="1" outlineLevel="1">
      <c r="A95" s="474"/>
      <c r="B95" s="474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</row>
    <row r="96" spans="1:16" s="375" customFormat="1" ht="15.75" customHeight="1" outlineLevel="1">
      <c r="A96" s="477" t="s">
        <v>353</v>
      </c>
      <c r="B96" s="474"/>
      <c r="C96" s="474"/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377"/>
    </row>
    <row r="97" spans="1:16" s="375" customFormat="1" ht="15.75" customHeight="1" outlineLevel="1">
      <c r="A97" s="477" t="s">
        <v>354</v>
      </c>
      <c r="B97" s="474"/>
      <c r="C97" s="474"/>
      <c r="D97" s="474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377"/>
    </row>
    <row r="98" spans="1:16" s="375" customFormat="1" ht="15.75" customHeight="1" outlineLevel="1">
      <c r="A98" s="477" t="s">
        <v>355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377"/>
    </row>
    <row r="99" spans="1:16" s="375" customFormat="1" ht="15.75" customHeight="1" outlineLevel="1">
      <c r="A99" s="477" t="s">
        <v>356</v>
      </c>
      <c r="B99" s="474"/>
      <c r="C99" s="474"/>
      <c r="D99" s="474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377"/>
    </row>
    <row r="100" spans="1:16" s="375" customFormat="1" ht="15.75" customHeight="1" outlineLevel="1">
      <c r="A100" s="477" t="s">
        <v>357</v>
      </c>
      <c r="B100" s="474"/>
      <c r="C100" s="474"/>
      <c r="D100" s="474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377"/>
    </row>
    <row r="101" spans="1:16" s="375" customFormat="1" ht="15.75" customHeight="1" outlineLevel="1">
      <c r="A101" s="477" t="s">
        <v>291</v>
      </c>
      <c r="B101" s="474"/>
      <c r="C101" s="474"/>
      <c r="D101" s="474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377"/>
    </row>
    <row r="102" spans="1:16" s="374" customFormat="1" ht="15.75" customHeight="1">
      <c r="A102" s="474"/>
      <c r="B102" s="474"/>
      <c r="C102" s="474"/>
      <c r="D102" s="474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</row>
    <row r="103" spans="1:16" s="378" customFormat="1" ht="22.5" customHeight="1">
      <c r="A103" s="478" t="str">
        <f>'Изоляция ж-б и сэндвич-панелей'!A6:N6</f>
        <v>Изоляция в составе железобетонных и сэндвич-панелей</v>
      </c>
      <c r="B103" s="479"/>
      <c r="C103" s="479"/>
      <c r="D103" s="479"/>
      <c r="E103" s="479"/>
      <c r="F103" s="479"/>
      <c r="G103" s="479"/>
      <c r="H103" s="479"/>
      <c r="I103" s="479"/>
      <c r="J103" s="479"/>
      <c r="K103" s="479"/>
      <c r="L103" s="479"/>
      <c r="M103" s="479"/>
      <c r="N103" s="479"/>
      <c r="O103" s="479"/>
    </row>
    <row r="104" spans="1:16" s="374" customFormat="1" ht="15.75" customHeight="1" outlineLevel="1">
      <c r="A104" s="476"/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</row>
    <row r="105" spans="1:16" s="374" customFormat="1" ht="15.75" customHeight="1" outlineLevel="1">
      <c r="A105" s="475" t="str">
        <f>'Изоляция ж-б и сэндвич-панелей'!A12:N12</f>
        <v>Средний слой в железобетонных панелях</v>
      </c>
      <c r="B105" s="474"/>
      <c r="C105" s="474"/>
      <c r="D105" s="474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</row>
    <row r="106" spans="1:16" s="375" customFormat="1" ht="15.75" customHeight="1" outlineLevel="1">
      <c r="A106" s="477" t="s">
        <v>48</v>
      </c>
      <c r="B106" s="474"/>
      <c r="C106" s="474"/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377"/>
    </row>
    <row r="107" spans="1:16" s="375" customFormat="1" ht="15.75" customHeight="1" outlineLevel="1">
      <c r="A107" s="477" t="s">
        <v>368</v>
      </c>
      <c r="B107" s="474"/>
      <c r="C107" s="474"/>
      <c r="D107" s="474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377"/>
    </row>
    <row r="108" spans="1:16" s="375" customFormat="1" ht="15.75" customHeight="1" outlineLevel="1">
      <c r="A108" s="477" t="s">
        <v>367</v>
      </c>
      <c r="B108" s="474"/>
      <c r="C108" s="474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377"/>
    </row>
    <row r="109" spans="1:16" s="374" customFormat="1" ht="15.75" customHeight="1" outlineLevel="1">
      <c r="A109" s="473"/>
      <c r="B109" s="474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376"/>
    </row>
    <row r="110" spans="1:16" s="374" customFormat="1" ht="15.75" customHeight="1" outlineLevel="1">
      <c r="A110" s="475" t="str">
        <f>'Изоляция ж-б и сэндвич-панелей'!A23:N23</f>
        <v>Средний слой в металлических "сэндвич" панелях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376"/>
    </row>
    <row r="111" spans="1:16" s="375" customFormat="1" ht="15.75" customHeight="1" outlineLevel="1">
      <c r="A111" s="477" t="s">
        <v>24</v>
      </c>
      <c r="B111" s="474"/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377"/>
    </row>
    <row r="112" spans="1:16" s="375" customFormat="1" ht="15.75" customHeight="1" outlineLevel="1">
      <c r="A112" s="477" t="s">
        <v>25</v>
      </c>
      <c r="B112" s="474"/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377"/>
    </row>
    <row r="113" spans="1:16" s="375" customFormat="1" ht="15.75" customHeight="1" outlineLevel="1">
      <c r="A113" s="477" t="s">
        <v>371</v>
      </c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377"/>
    </row>
    <row r="114" spans="1:16" s="375" customFormat="1" ht="15.75" customHeight="1" outlineLevel="1">
      <c r="A114" s="477" t="s">
        <v>370</v>
      </c>
      <c r="B114" s="474"/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377"/>
    </row>
    <row r="115" spans="1:16" s="375" customFormat="1" ht="15.75" customHeight="1" outlineLevel="1">
      <c r="A115" s="477" t="s">
        <v>369</v>
      </c>
      <c r="B115" s="474"/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377"/>
    </row>
    <row r="116" spans="1:16" s="374" customFormat="1" ht="15.75" customHeight="1">
      <c r="A116" s="474"/>
      <c r="B116" s="474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376"/>
    </row>
    <row r="117" spans="1:16" s="378" customFormat="1" ht="22.5" customHeight="1">
      <c r="A117" s="478" t="str">
        <f>'Сопутствующая продукция'!A6:L6</f>
        <v>Сопутствующая продукция для всех сегментов</v>
      </c>
      <c r="B117" s="479"/>
      <c r="C117" s="479"/>
      <c r="D117" s="479"/>
      <c r="E117" s="479"/>
      <c r="F117" s="479"/>
      <c r="G117" s="479"/>
      <c r="H117" s="479"/>
      <c r="I117" s="479"/>
      <c r="J117" s="479"/>
      <c r="K117" s="479"/>
      <c r="L117" s="479"/>
      <c r="M117" s="479"/>
      <c r="N117" s="479"/>
      <c r="O117" s="479"/>
    </row>
    <row r="118" spans="1:16" s="374" customFormat="1" ht="15.75" customHeight="1" outlineLevel="1">
      <c r="A118" s="476"/>
      <c r="B118" s="474"/>
      <c r="C118" s="474"/>
      <c r="D118" s="474"/>
      <c r="E118" s="474"/>
      <c r="F118" s="474"/>
      <c r="G118" s="474"/>
      <c r="H118" s="474"/>
      <c r="I118" s="474"/>
      <c r="J118" s="474"/>
      <c r="K118" s="474"/>
      <c r="L118" s="474"/>
      <c r="M118" s="474"/>
      <c r="N118" s="474"/>
      <c r="O118" s="474"/>
    </row>
    <row r="119" spans="1:16" s="374" customFormat="1" ht="15.75" customHeight="1" outlineLevel="1">
      <c r="A119" s="476" t="str">
        <f>'Сопутствующая продукция'!A12:L12</f>
        <v>Системные компоненты для общестроительной изоляции</v>
      </c>
      <c r="B119" s="474"/>
      <c r="C119" s="474"/>
      <c r="D119" s="474"/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</row>
    <row r="120" spans="1:16" s="374" customFormat="1" ht="15.75" customHeight="1" outlineLevel="1">
      <c r="A120" s="477" t="s">
        <v>230</v>
      </c>
      <c r="B120" s="474"/>
      <c r="C120" s="474"/>
      <c r="D120" s="474"/>
      <c r="E120" s="474"/>
      <c r="F120" s="474"/>
      <c r="G120" s="474"/>
      <c r="H120" s="474"/>
      <c r="I120" s="474"/>
      <c r="J120" s="474"/>
      <c r="K120" s="474"/>
      <c r="L120" s="474"/>
      <c r="M120" s="474"/>
      <c r="N120" s="474"/>
      <c r="O120" s="474"/>
    </row>
    <row r="121" spans="1:16" s="374" customFormat="1" ht="15.75" customHeight="1" outlineLevel="1">
      <c r="A121" s="477" t="s">
        <v>338</v>
      </c>
      <c r="B121" s="474"/>
      <c r="C121" s="474"/>
      <c r="D121" s="474"/>
      <c r="E121" s="474"/>
      <c r="F121" s="474"/>
      <c r="G121" s="474"/>
      <c r="H121" s="474"/>
      <c r="I121" s="474"/>
      <c r="J121" s="474"/>
      <c r="K121" s="474"/>
      <c r="L121" s="474"/>
      <c r="M121" s="474"/>
      <c r="N121" s="474"/>
      <c r="O121" s="474"/>
    </row>
    <row r="122" spans="1:16" s="374" customFormat="1" ht="15.75" customHeight="1" outlineLevel="1">
      <c r="A122" s="477" t="s">
        <v>231</v>
      </c>
      <c r="B122" s="474"/>
      <c r="C122" s="474"/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  <c r="O122" s="474"/>
    </row>
    <row r="123" spans="1:16" s="374" customFormat="1" ht="15.75" customHeight="1" outlineLevel="1">
      <c r="A123" s="477" t="s">
        <v>339</v>
      </c>
      <c r="B123" s="474"/>
      <c r="C123" s="474"/>
      <c r="D123" s="474"/>
      <c r="E123" s="474"/>
      <c r="F123" s="474"/>
      <c r="G123" s="474"/>
      <c r="H123" s="474"/>
      <c r="I123" s="474"/>
      <c r="J123" s="474"/>
      <c r="K123" s="474"/>
      <c r="L123" s="474"/>
      <c r="M123" s="474"/>
      <c r="N123" s="474"/>
      <c r="O123" s="474"/>
    </row>
    <row r="124" spans="1:16" s="374" customFormat="1" ht="15.75" customHeight="1" outlineLevel="1">
      <c r="A124" s="477" t="s">
        <v>340</v>
      </c>
      <c r="B124" s="474"/>
      <c r="C124" s="474"/>
      <c r="D124" s="474"/>
      <c r="E124" s="474"/>
      <c r="F124" s="474"/>
      <c r="G124" s="474"/>
      <c r="H124" s="474"/>
      <c r="I124" s="474"/>
      <c r="J124" s="474"/>
      <c r="K124" s="474"/>
      <c r="L124" s="474"/>
      <c r="M124" s="474"/>
      <c r="N124" s="474"/>
      <c r="O124" s="474"/>
    </row>
    <row r="125" spans="1:16" s="374" customFormat="1" ht="15.75" customHeight="1" outlineLevel="1">
      <c r="A125" s="477" t="s">
        <v>258</v>
      </c>
      <c r="B125" s="474"/>
      <c r="C125" s="474"/>
      <c r="D125" s="474"/>
      <c r="E125" s="474"/>
      <c r="F125" s="474"/>
      <c r="G125" s="474"/>
      <c r="H125" s="474"/>
      <c r="I125" s="474"/>
      <c r="J125" s="474"/>
      <c r="K125" s="474"/>
      <c r="L125" s="474"/>
      <c r="M125" s="474"/>
      <c r="N125" s="474"/>
      <c r="O125" s="474"/>
    </row>
    <row r="126" spans="1:16" s="374" customFormat="1" ht="15.75" customHeight="1" outlineLevel="1">
      <c r="A126" s="477" t="s">
        <v>234</v>
      </c>
      <c r="B126" s="474"/>
      <c r="C126" s="474"/>
      <c r="D126" s="474"/>
      <c r="E126" s="474"/>
      <c r="F126" s="474"/>
      <c r="G126" s="474"/>
      <c r="H126" s="474"/>
      <c r="I126" s="474"/>
      <c r="J126" s="474"/>
      <c r="K126" s="474"/>
      <c r="L126" s="474"/>
      <c r="M126" s="474"/>
      <c r="N126" s="474"/>
      <c r="O126" s="474"/>
    </row>
    <row r="127" spans="1:16" s="374" customFormat="1" ht="15.75" customHeight="1" outlineLevel="1">
      <c r="A127" s="477" t="s">
        <v>267</v>
      </c>
      <c r="B127" s="474"/>
      <c r="C127" s="474"/>
      <c r="D127" s="474"/>
      <c r="E127" s="474"/>
      <c r="F127" s="474"/>
      <c r="G127" s="474"/>
      <c r="H127" s="474"/>
      <c r="I127" s="474"/>
      <c r="J127" s="474"/>
      <c r="K127" s="474"/>
      <c r="L127" s="474"/>
      <c r="M127" s="474"/>
      <c r="N127" s="474"/>
      <c r="O127" s="474"/>
    </row>
    <row r="128" spans="1:16" s="374" customFormat="1" ht="15.75" customHeight="1" outlineLevel="1">
      <c r="A128" s="474"/>
      <c r="B128" s="474"/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  <c r="N128" s="474"/>
      <c r="O128" s="474"/>
    </row>
    <row r="129" spans="1:15" s="374" customFormat="1" ht="15.75" customHeight="1" outlineLevel="1">
      <c r="A129" s="476" t="str">
        <f>'Сопутствующая продукция'!A24:L24</f>
        <v>Кровельные системные компоненты ROCKROOF</v>
      </c>
      <c r="B129" s="474"/>
      <c r="C129" s="474"/>
      <c r="D129" s="474"/>
      <c r="E129" s="474"/>
      <c r="F129" s="474"/>
      <c r="G129" s="474"/>
      <c r="H129" s="474"/>
      <c r="I129" s="474"/>
      <c r="J129" s="474"/>
      <c r="K129" s="474"/>
      <c r="L129" s="474"/>
      <c r="M129" s="474"/>
      <c r="N129" s="474"/>
      <c r="O129" s="474"/>
    </row>
    <row r="130" spans="1:15" s="374" customFormat="1" ht="15.75" customHeight="1" outlineLevel="1">
      <c r="A130" s="477" t="s">
        <v>346</v>
      </c>
      <c r="B130" s="474"/>
      <c r="C130" s="474"/>
      <c r="D130" s="474"/>
      <c r="E130" s="474"/>
      <c r="F130" s="474"/>
      <c r="G130" s="474"/>
      <c r="H130" s="474"/>
      <c r="I130" s="474"/>
      <c r="J130" s="474"/>
      <c r="K130" s="474"/>
      <c r="L130" s="474"/>
      <c r="M130" s="474"/>
      <c r="N130" s="474"/>
      <c r="O130" s="474"/>
    </row>
    <row r="131" spans="1:15" s="374" customFormat="1" ht="15.75" customHeight="1" outlineLevel="1">
      <c r="A131" s="477" t="s">
        <v>341</v>
      </c>
      <c r="B131" s="474"/>
      <c r="C131" s="474"/>
      <c r="D131" s="474"/>
      <c r="E131" s="474"/>
      <c r="F131" s="474"/>
      <c r="G131" s="474"/>
      <c r="H131" s="474"/>
      <c r="I131" s="474"/>
      <c r="J131" s="474"/>
      <c r="K131" s="474"/>
      <c r="L131" s="474"/>
      <c r="M131" s="474"/>
      <c r="N131" s="474"/>
      <c r="O131" s="474"/>
    </row>
    <row r="132" spans="1:15" s="374" customFormat="1" ht="15.75" customHeight="1" outlineLevel="1">
      <c r="A132" s="477" t="s">
        <v>348</v>
      </c>
      <c r="B132" s="474"/>
      <c r="C132" s="474"/>
      <c r="D132" s="474"/>
      <c r="E132" s="474"/>
      <c r="F132" s="474"/>
      <c r="G132" s="474"/>
      <c r="H132" s="474"/>
      <c r="I132" s="474"/>
      <c r="J132" s="474"/>
      <c r="K132" s="474"/>
      <c r="L132" s="474"/>
      <c r="M132" s="474"/>
      <c r="N132" s="474"/>
      <c r="O132" s="474"/>
    </row>
    <row r="133" spans="1:15" s="374" customFormat="1" ht="15.75" customHeight="1" outlineLevel="1">
      <c r="A133" s="477" t="s">
        <v>64</v>
      </c>
      <c r="B133" s="474"/>
      <c r="C133" s="474"/>
      <c r="D133" s="474"/>
      <c r="E133" s="474"/>
      <c r="F133" s="474"/>
      <c r="G133" s="474"/>
      <c r="H133" s="474"/>
      <c r="I133" s="474"/>
      <c r="J133" s="474"/>
      <c r="K133" s="474"/>
      <c r="L133" s="474"/>
      <c r="M133" s="474"/>
      <c r="N133" s="474"/>
      <c r="O133" s="474"/>
    </row>
    <row r="134" spans="1:15" s="374" customFormat="1" ht="15.75" customHeight="1" outlineLevel="1">
      <c r="A134" s="477" t="s">
        <v>166</v>
      </c>
      <c r="B134" s="474"/>
      <c r="C134" s="474"/>
      <c r="D134" s="474"/>
      <c r="E134" s="474"/>
      <c r="F134" s="474"/>
      <c r="G134" s="474"/>
      <c r="H134" s="474"/>
      <c r="I134" s="474"/>
      <c r="J134" s="474"/>
      <c r="K134" s="474"/>
      <c r="L134" s="474"/>
      <c r="M134" s="474"/>
      <c r="N134" s="474"/>
      <c r="O134" s="474"/>
    </row>
    <row r="135" spans="1:15" s="374" customFormat="1" ht="15.75" customHeight="1" outlineLevel="1">
      <c r="A135" s="477" t="s">
        <v>181</v>
      </c>
      <c r="B135" s="474"/>
      <c r="C135" s="474"/>
      <c r="D135" s="474"/>
      <c r="E135" s="474"/>
      <c r="F135" s="474"/>
      <c r="G135" s="474"/>
      <c r="H135" s="474"/>
      <c r="I135" s="474"/>
      <c r="J135" s="474"/>
      <c r="K135" s="474"/>
      <c r="L135" s="474"/>
      <c r="M135" s="474"/>
      <c r="N135" s="474"/>
      <c r="O135" s="474"/>
    </row>
    <row r="136" spans="1:15" s="374" customFormat="1" ht="15.75" customHeight="1" outlineLevel="1">
      <c r="A136" s="477" t="s">
        <v>194</v>
      </c>
      <c r="B136" s="474"/>
      <c r="C136" s="474"/>
      <c r="D136" s="474"/>
      <c r="E136" s="474"/>
      <c r="F136" s="474"/>
      <c r="G136" s="474"/>
      <c r="H136" s="474"/>
      <c r="I136" s="474"/>
      <c r="J136" s="474"/>
      <c r="K136" s="474"/>
      <c r="L136" s="474"/>
      <c r="M136" s="474"/>
      <c r="N136" s="474"/>
      <c r="O136" s="474"/>
    </row>
    <row r="137" spans="1:15" s="374" customFormat="1" ht="15.75" customHeight="1" outlineLevel="1">
      <c r="A137" s="477" t="s">
        <v>349</v>
      </c>
      <c r="B137" s="474"/>
      <c r="C137" s="474"/>
      <c r="D137" s="474"/>
      <c r="E137" s="474"/>
      <c r="F137" s="474"/>
      <c r="G137" s="474"/>
      <c r="H137" s="474"/>
      <c r="I137" s="474"/>
      <c r="J137" s="474"/>
      <c r="K137" s="474"/>
      <c r="L137" s="474"/>
      <c r="M137" s="474"/>
      <c r="N137" s="474"/>
      <c r="O137" s="474"/>
    </row>
    <row r="138" spans="1:15" s="374" customFormat="1" ht="15.75" customHeight="1" outlineLevel="1">
      <c r="A138" s="477" t="s">
        <v>350</v>
      </c>
      <c r="B138" s="474"/>
      <c r="C138" s="474"/>
      <c r="D138" s="474"/>
      <c r="E138" s="474"/>
      <c r="F138" s="474"/>
      <c r="G138" s="474"/>
      <c r="H138" s="474"/>
      <c r="I138" s="474"/>
      <c r="J138" s="474"/>
      <c r="K138" s="474"/>
      <c r="L138" s="474"/>
      <c r="M138" s="474"/>
      <c r="N138" s="474"/>
      <c r="O138" s="474"/>
    </row>
    <row r="139" spans="1:15" s="374" customFormat="1" ht="15.75" customHeight="1" outlineLevel="1">
      <c r="A139" s="477" t="s">
        <v>215</v>
      </c>
      <c r="B139" s="474"/>
      <c r="C139" s="474"/>
      <c r="D139" s="474"/>
      <c r="E139" s="474"/>
      <c r="F139" s="474"/>
      <c r="G139" s="474"/>
      <c r="H139" s="474"/>
      <c r="I139" s="474"/>
      <c r="J139" s="474"/>
      <c r="K139" s="474"/>
      <c r="L139" s="474"/>
      <c r="M139" s="474"/>
      <c r="N139" s="474"/>
      <c r="O139" s="474"/>
    </row>
    <row r="140" spans="1:15" s="374" customFormat="1" ht="15.75" customHeight="1" outlineLevel="1">
      <c r="A140" s="477" t="s">
        <v>73</v>
      </c>
      <c r="B140" s="474"/>
      <c r="C140" s="474"/>
      <c r="D140" s="474"/>
      <c r="E140" s="474"/>
      <c r="F140" s="474"/>
      <c r="G140" s="474"/>
      <c r="H140" s="474"/>
      <c r="I140" s="474"/>
      <c r="J140" s="474"/>
      <c r="K140" s="474"/>
      <c r="L140" s="474"/>
      <c r="M140" s="474"/>
      <c r="N140" s="474"/>
      <c r="O140" s="474"/>
    </row>
    <row r="141" spans="1:15" s="374" customFormat="1" ht="15.75" customHeight="1" outlineLevel="1">
      <c r="A141" s="477" t="s">
        <v>75</v>
      </c>
      <c r="B141" s="474"/>
      <c r="C141" s="474"/>
      <c r="D141" s="474"/>
      <c r="E141" s="474"/>
      <c r="F141" s="474"/>
      <c r="G141" s="474"/>
      <c r="H141" s="474"/>
      <c r="I141" s="474"/>
      <c r="J141" s="474"/>
      <c r="K141" s="474"/>
      <c r="L141" s="474"/>
      <c r="M141" s="474"/>
      <c r="N141" s="474"/>
      <c r="O141" s="474"/>
    </row>
    <row r="142" spans="1:15" s="374" customFormat="1" ht="15.75" customHeight="1" outlineLevel="1">
      <c r="A142" s="477" t="s">
        <v>76</v>
      </c>
      <c r="B142" s="474"/>
      <c r="C142" s="474"/>
      <c r="D142" s="474"/>
      <c r="E142" s="474"/>
      <c r="F142" s="474"/>
      <c r="G142" s="474"/>
      <c r="H142" s="474"/>
      <c r="I142" s="474"/>
      <c r="J142" s="474"/>
      <c r="K142" s="474"/>
      <c r="L142" s="474"/>
      <c r="M142" s="474"/>
      <c r="N142" s="474"/>
      <c r="O142" s="474"/>
    </row>
    <row r="143" spans="1:15" s="374" customFormat="1" ht="15.75" customHeight="1" outlineLevel="1">
      <c r="A143" s="477" t="s">
        <v>81</v>
      </c>
      <c r="B143" s="474"/>
      <c r="C143" s="474"/>
      <c r="D143" s="474"/>
      <c r="E143" s="474"/>
      <c r="F143" s="474"/>
      <c r="G143" s="474"/>
      <c r="H143" s="474"/>
      <c r="I143" s="474"/>
      <c r="J143" s="474"/>
      <c r="K143" s="474"/>
      <c r="L143" s="474"/>
      <c r="M143" s="474"/>
      <c r="N143" s="474"/>
      <c r="O143" s="474"/>
    </row>
    <row r="144" spans="1:15" s="374" customFormat="1" ht="15.75" customHeight="1" outlineLevel="1">
      <c r="A144" s="477" t="s">
        <v>152</v>
      </c>
      <c r="B144" s="474"/>
      <c r="C144" s="474"/>
      <c r="D144" s="474"/>
      <c r="E144" s="474"/>
      <c r="F144" s="474"/>
      <c r="G144" s="474"/>
      <c r="H144" s="474"/>
      <c r="I144" s="474"/>
      <c r="J144" s="474"/>
      <c r="K144" s="474"/>
      <c r="L144" s="474"/>
      <c r="M144" s="474"/>
      <c r="N144" s="474"/>
      <c r="O144" s="474"/>
    </row>
    <row r="145" spans="1:15" s="374" customFormat="1" ht="15.75" customHeight="1" outlineLevel="1">
      <c r="A145" s="477" t="s">
        <v>82</v>
      </c>
      <c r="B145" s="474"/>
      <c r="C145" s="474"/>
      <c r="D145" s="474"/>
      <c r="E145" s="474"/>
      <c r="F145" s="474"/>
      <c r="G145" s="474"/>
      <c r="H145" s="474"/>
      <c r="I145" s="474"/>
      <c r="J145" s="474"/>
      <c r="K145" s="474"/>
      <c r="L145" s="474"/>
      <c r="M145" s="474"/>
      <c r="N145" s="474"/>
      <c r="O145" s="474"/>
    </row>
    <row r="146" spans="1:15" s="374" customFormat="1" ht="15.75" customHeight="1" outlineLevel="1">
      <c r="A146" s="477" t="s">
        <v>156</v>
      </c>
      <c r="B146" s="474"/>
      <c r="C146" s="474"/>
      <c r="D146" s="474"/>
      <c r="E146" s="474"/>
      <c r="F146" s="474"/>
      <c r="G146" s="474"/>
      <c r="H146" s="474"/>
      <c r="I146" s="474"/>
      <c r="J146" s="474"/>
      <c r="K146" s="474"/>
      <c r="L146" s="474"/>
      <c r="M146" s="474"/>
      <c r="N146" s="474"/>
      <c r="O146" s="474"/>
    </row>
    <row r="147" spans="1:15" s="374" customFormat="1" ht="15.75" customHeight="1" outlineLevel="1">
      <c r="A147" s="476"/>
      <c r="B147" s="474"/>
      <c r="C147" s="474"/>
      <c r="D147" s="474"/>
      <c r="E147" s="474"/>
      <c r="F147" s="474"/>
      <c r="G147" s="474"/>
      <c r="H147" s="474"/>
      <c r="I147" s="474"/>
      <c r="J147" s="474"/>
      <c r="K147" s="474"/>
      <c r="L147" s="474"/>
      <c r="M147" s="474"/>
      <c r="N147" s="474"/>
      <c r="O147" s="474"/>
    </row>
    <row r="148" spans="1:15" s="374" customFormat="1" ht="15.75" customHeight="1" outlineLevel="1">
      <c r="A148" s="476" t="str">
        <f>'Сопутствующая продукция'!A121:L121</f>
        <v>Cистемные компоненты для навесных фасадных систем</v>
      </c>
      <c r="B148" s="474"/>
      <c r="C148" s="474"/>
      <c r="D148" s="474"/>
      <c r="E148" s="474"/>
      <c r="F148" s="474"/>
      <c r="G148" s="474"/>
      <c r="H148" s="474"/>
      <c r="I148" s="474"/>
      <c r="J148" s="474"/>
      <c r="K148" s="474"/>
      <c r="L148" s="474"/>
      <c r="M148" s="474"/>
      <c r="N148" s="474"/>
      <c r="O148" s="474"/>
    </row>
    <row r="149" spans="1:15" s="374" customFormat="1" ht="15.75" customHeight="1" outlineLevel="1">
      <c r="A149" s="477" t="s">
        <v>39</v>
      </c>
      <c r="B149" s="474"/>
      <c r="C149" s="474"/>
      <c r="D149" s="474"/>
      <c r="E149" s="474"/>
      <c r="F149" s="474"/>
      <c r="G149" s="474"/>
      <c r="H149" s="474"/>
      <c r="I149" s="474"/>
      <c r="J149" s="474"/>
      <c r="K149" s="474"/>
      <c r="L149" s="474"/>
      <c r="M149" s="474"/>
      <c r="N149" s="474"/>
      <c r="O149" s="474"/>
    </row>
    <row r="150" spans="1:15" s="374" customFormat="1" ht="15.75" customHeight="1" outlineLevel="1">
      <c r="A150" s="477" t="s">
        <v>40</v>
      </c>
      <c r="B150" s="474"/>
      <c r="C150" s="474"/>
      <c r="D150" s="474"/>
      <c r="E150" s="474"/>
      <c r="F150" s="474"/>
      <c r="G150" s="474"/>
      <c r="H150" s="474"/>
      <c r="I150" s="474"/>
      <c r="J150" s="474"/>
      <c r="K150" s="474"/>
      <c r="L150" s="474"/>
      <c r="M150" s="474"/>
      <c r="N150" s="474"/>
      <c r="O150" s="474"/>
    </row>
    <row r="151" spans="1:15" s="374" customFormat="1" ht="15.75" customHeight="1" outlineLevel="1">
      <c r="A151" s="477" t="s">
        <v>49</v>
      </c>
      <c r="B151" s="474"/>
      <c r="C151" s="474"/>
      <c r="D151" s="474"/>
      <c r="E151" s="474"/>
      <c r="F151" s="474"/>
      <c r="G151" s="474"/>
      <c r="H151" s="474"/>
      <c r="I151" s="474"/>
      <c r="J151" s="474"/>
      <c r="K151" s="474"/>
      <c r="L151" s="474"/>
      <c r="M151" s="474"/>
      <c r="N151" s="474"/>
      <c r="O151" s="474"/>
    </row>
    <row r="152" spans="1:15" s="374" customFormat="1" ht="15.75" customHeight="1" outlineLevel="1">
      <c r="A152" s="477" t="s">
        <v>325</v>
      </c>
      <c r="B152" s="474"/>
      <c r="C152" s="474"/>
      <c r="D152" s="474"/>
      <c r="E152" s="474"/>
      <c r="F152" s="474"/>
      <c r="G152" s="474"/>
      <c r="H152" s="474"/>
      <c r="I152" s="474"/>
      <c r="J152" s="474"/>
      <c r="K152" s="474"/>
      <c r="L152" s="474"/>
      <c r="M152" s="474"/>
      <c r="N152" s="474"/>
      <c r="O152" s="474"/>
    </row>
    <row r="153" spans="1:15" s="374" customFormat="1" ht="15.75" customHeight="1" outlineLevel="1">
      <c r="A153" s="477" t="s">
        <v>411</v>
      </c>
      <c r="B153" s="474"/>
      <c r="C153" s="474"/>
      <c r="D153" s="474"/>
      <c r="E153" s="474"/>
      <c r="F153" s="474"/>
      <c r="G153" s="474"/>
      <c r="H153" s="474"/>
      <c r="I153" s="474"/>
      <c r="J153" s="474"/>
      <c r="K153" s="474"/>
      <c r="L153" s="474"/>
      <c r="M153" s="474"/>
      <c r="N153" s="474"/>
      <c r="O153" s="474"/>
    </row>
    <row r="154" spans="1:15" s="374" customFormat="1" ht="15.75" customHeight="1" outlineLevel="1">
      <c r="A154" s="474"/>
      <c r="B154" s="474"/>
      <c r="C154" s="474"/>
      <c r="D154" s="474"/>
      <c r="E154" s="474"/>
      <c r="F154" s="474"/>
      <c r="G154" s="474"/>
      <c r="H154" s="474"/>
      <c r="I154" s="474"/>
      <c r="J154" s="474"/>
      <c r="K154" s="474"/>
      <c r="L154" s="474"/>
      <c r="M154" s="474"/>
      <c r="N154" s="474"/>
      <c r="O154" s="474"/>
    </row>
    <row r="155" spans="1:15" s="375" customFormat="1" ht="15.75" customHeight="1" outlineLevel="1">
      <c r="A155" s="476" t="str">
        <f>'Сопутствующая продукция'!A165:L165</f>
        <v>Cистемные компоненты ROCKFACADE для систем фасадных теплоизоляционных композиционных</v>
      </c>
      <c r="B155" s="474"/>
      <c r="C155" s="474"/>
      <c r="D155" s="474"/>
      <c r="E155" s="474"/>
      <c r="F155" s="474"/>
      <c r="G155" s="474"/>
      <c r="H155" s="474"/>
      <c r="I155" s="474"/>
      <c r="J155" s="474"/>
      <c r="K155" s="474"/>
      <c r="L155" s="474"/>
      <c r="M155" s="474"/>
      <c r="N155" s="474"/>
      <c r="O155" s="474"/>
    </row>
    <row r="156" spans="1:15" s="374" customFormat="1" ht="15.75" customHeight="1" outlineLevel="1">
      <c r="A156" s="477" t="s">
        <v>99</v>
      </c>
      <c r="B156" s="474"/>
      <c r="C156" s="474"/>
      <c r="D156" s="474"/>
      <c r="E156" s="474"/>
      <c r="F156" s="474"/>
      <c r="G156" s="474"/>
      <c r="H156" s="474"/>
      <c r="I156" s="474"/>
      <c r="J156" s="474"/>
      <c r="K156" s="474"/>
      <c r="L156" s="474"/>
      <c r="M156" s="474"/>
      <c r="N156" s="474"/>
      <c r="O156" s="474"/>
    </row>
    <row r="157" spans="1:15" s="374" customFormat="1" ht="15.75" customHeight="1" outlineLevel="1">
      <c r="A157" s="477" t="s">
        <v>103</v>
      </c>
      <c r="B157" s="474"/>
      <c r="C157" s="474"/>
      <c r="D157" s="474"/>
      <c r="E157" s="474"/>
      <c r="F157" s="474"/>
      <c r="G157" s="474"/>
      <c r="H157" s="474"/>
      <c r="I157" s="474"/>
      <c r="J157" s="474"/>
      <c r="K157" s="474"/>
      <c r="L157" s="474"/>
      <c r="M157" s="474"/>
      <c r="N157" s="474"/>
      <c r="O157" s="474"/>
    </row>
    <row r="158" spans="1:15" s="374" customFormat="1" ht="15.75" customHeight="1" outlineLevel="1">
      <c r="A158" s="477" t="s">
        <v>351</v>
      </c>
      <c r="B158" s="474"/>
      <c r="C158" s="474"/>
      <c r="D158" s="474"/>
      <c r="E158" s="474"/>
      <c r="F158" s="474"/>
      <c r="G158" s="474"/>
      <c r="H158" s="474"/>
      <c r="I158" s="474"/>
      <c r="J158" s="474"/>
      <c r="K158" s="474"/>
      <c r="L158" s="474"/>
      <c r="M158" s="474"/>
      <c r="N158" s="474"/>
      <c r="O158" s="474"/>
    </row>
    <row r="159" spans="1:15" s="374" customFormat="1" ht="15.75" customHeight="1" outlineLevel="1">
      <c r="A159" s="477" t="s">
        <v>108</v>
      </c>
      <c r="B159" s="474"/>
      <c r="C159" s="474"/>
      <c r="D159" s="474"/>
      <c r="E159" s="474"/>
      <c r="F159" s="474"/>
      <c r="G159" s="474"/>
      <c r="H159" s="474"/>
      <c r="I159" s="474"/>
      <c r="J159" s="474"/>
      <c r="K159" s="474"/>
      <c r="L159" s="474"/>
      <c r="M159" s="474"/>
      <c r="N159" s="474"/>
      <c r="O159" s="474"/>
    </row>
    <row r="160" spans="1:15" s="374" customFormat="1" ht="15.75" customHeight="1" outlineLevel="1">
      <c r="A160" s="477" t="s">
        <v>256</v>
      </c>
      <c r="B160" s="474"/>
      <c r="C160" s="474"/>
      <c r="D160" s="474"/>
      <c r="E160" s="474"/>
      <c r="F160" s="474"/>
      <c r="G160" s="474"/>
      <c r="H160" s="474"/>
      <c r="I160" s="474"/>
      <c r="J160" s="474"/>
      <c r="K160" s="474"/>
      <c r="L160" s="474"/>
      <c r="M160" s="474"/>
      <c r="N160" s="474"/>
      <c r="O160" s="474"/>
    </row>
    <row r="161" spans="1:15" s="374" customFormat="1" ht="15.75" customHeight="1" outlineLevel="1">
      <c r="A161" s="477" t="s">
        <v>117</v>
      </c>
      <c r="B161" s="474"/>
      <c r="C161" s="474"/>
      <c r="D161" s="474"/>
      <c r="E161" s="474"/>
      <c r="F161" s="474"/>
      <c r="G161" s="474"/>
      <c r="H161" s="474"/>
      <c r="I161" s="474"/>
      <c r="J161" s="474"/>
      <c r="K161" s="474"/>
      <c r="L161" s="474"/>
      <c r="M161" s="474"/>
      <c r="N161" s="474"/>
      <c r="O161" s="474"/>
    </row>
    <row r="162" spans="1:15" s="374" customFormat="1" ht="15.75" customHeight="1" outlineLevel="1">
      <c r="A162" s="477" t="s">
        <v>118</v>
      </c>
      <c r="B162" s="474"/>
      <c r="C162" s="474"/>
      <c r="D162" s="474"/>
      <c r="E162" s="474"/>
      <c r="F162" s="474"/>
      <c r="G162" s="474"/>
      <c r="H162" s="474"/>
      <c r="I162" s="474"/>
      <c r="J162" s="474"/>
      <c r="K162" s="474"/>
      <c r="L162" s="474"/>
      <c r="M162" s="474"/>
      <c r="N162" s="474"/>
      <c r="O162" s="474"/>
    </row>
    <row r="163" spans="1:15" s="374" customFormat="1" ht="15.75" customHeight="1" outlineLevel="1">
      <c r="A163" s="477" t="s">
        <v>397</v>
      </c>
      <c r="B163" s="474"/>
      <c r="C163" s="474"/>
      <c r="D163" s="474"/>
      <c r="E163" s="474"/>
      <c r="F163" s="474"/>
      <c r="G163" s="474"/>
      <c r="H163" s="474"/>
      <c r="I163" s="474"/>
      <c r="J163" s="474"/>
      <c r="K163" s="474"/>
      <c r="L163" s="474"/>
      <c r="M163" s="474"/>
      <c r="N163" s="474"/>
      <c r="O163" s="474"/>
    </row>
    <row r="164" spans="1:15" s="374" customFormat="1" ht="15.75" customHeight="1" outlineLevel="1">
      <c r="A164" s="477" t="s">
        <v>396</v>
      </c>
      <c r="B164" s="474"/>
      <c r="C164" s="474"/>
      <c r="D164" s="474"/>
      <c r="E164" s="474"/>
      <c r="F164" s="474"/>
      <c r="G164" s="474"/>
      <c r="H164" s="474"/>
      <c r="I164" s="474"/>
      <c r="J164" s="474"/>
      <c r="K164" s="474"/>
      <c r="L164" s="474"/>
      <c r="M164" s="474"/>
      <c r="N164" s="474"/>
      <c r="O164" s="474"/>
    </row>
    <row r="165" spans="1:15" s="374" customFormat="1" ht="15.75" customHeight="1" outlineLevel="1">
      <c r="A165" s="477" t="s">
        <v>120</v>
      </c>
      <c r="B165" s="474"/>
      <c r="C165" s="474"/>
      <c r="D165" s="474"/>
      <c r="E165" s="474"/>
      <c r="F165" s="474"/>
      <c r="G165" s="474"/>
      <c r="H165" s="474"/>
      <c r="I165" s="474"/>
      <c r="J165" s="474"/>
      <c r="K165" s="474"/>
      <c r="L165" s="474"/>
      <c r="M165" s="474"/>
      <c r="N165" s="474"/>
      <c r="O165" s="474"/>
    </row>
    <row r="166" spans="1:15" s="374" customFormat="1" ht="15.75" customHeight="1" outlineLevel="1">
      <c r="A166" s="477" t="s">
        <v>132</v>
      </c>
      <c r="B166" s="474"/>
      <c r="C166" s="474"/>
      <c r="D166" s="474"/>
      <c r="E166" s="474"/>
      <c r="F166" s="474"/>
      <c r="G166" s="474"/>
      <c r="H166" s="474"/>
      <c r="I166" s="474"/>
      <c r="J166" s="474"/>
      <c r="K166" s="474"/>
      <c r="L166" s="474"/>
      <c r="M166" s="474"/>
      <c r="N166" s="474"/>
      <c r="O166" s="474"/>
    </row>
    <row r="167" spans="1:15" s="374" customFormat="1" ht="15.75" customHeight="1" outlineLevel="1">
      <c r="A167" s="477" t="s">
        <v>134</v>
      </c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  <c r="N167" s="474"/>
      <c r="O167" s="474"/>
    </row>
    <row r="168" spans="1:15" s="374" customFormat="1" ht="15.75" customHeight="1" outlineLevel="1">
      <c r="A168" s="477" t="s">
        <v>136</v>
      </c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  <c r="N168" s="474"/>
      <c r="O168" s="474"/>
    </row>
    <row r="169" spans="1:15" s="374" customFormat="1" ht="15.75" customHeight="1" outlineLevel="1">
      <c r="A169" s="477" t="s">
        <v>137</v>
      </c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  <c r="N169" s="474"/>
      <c r="O169" s="474"/>
    </row>
    <row r="170" spans="1:15" s="374" customFormat="1" ht="15.75" customHeight="1" outlineLevel="1">
      <c r="A170" s="477" t="s">
        <v>140</v>
      </c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  <c r="N170" s="474"/>
      <c r="O170" s="474"/>
    </row>
    <row r="171" spans="1:15" s="374" customFormat="1" ht="15.75" customHeight="1" outlineLevel="1">
      <c r="A171" s="477" t="s">
        <v>141</v>
      </c>
      <c r="B171" s="474"/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  <c r="N171" s="474"/>
      <c r="O171" s="474"/>
    </row>
  </sheetData>
  <mergeCells count="11">
    <mergeCell ref="A1:O1"/>
    <mergeCell ref="A2:O2"/>
    <mergeCell ref="A4:O4"/>
    <mergeCell ref="A7:O7"/>
    <mergeCell ref="A40:O40"/>
    <mergeCell ref="A14:O14"/>
    <mergeCell ref="A74:O74"/>
    <mergeCell ref="A94:O94"/>
    <mergeCell ref="A55:O55"/>
    <mergeCell ref="A103:O103"/>
    <mergeCell ref="A117:O117"/>
  </mergeCells>
  <hyperlinks>
    <hyperlink ref="A11" location="'Общестроительная изоляция'!A29" display="ЛАЙТ БАТТС СКАНДИК"/>
    <hyperlink ref="A12" location="'Общестроительная изоляция'!A33" display="ЛАЙТ БАТТС СКАНДИК (классическая упаковка)"/>
    <hyperlink ref="A15" location="'Общестроительная изоляция'!A48" display="ЛАЙТ БАТТС ЭКСТРА"/>
    <hyperlink ref="A18" location="'Общестроительная изоляция'!A51" display="САУНА БАТТС"/>
    <hyperlink ref="A22" location="'Общестроительная изоляция'!A54" display="КАМИН БАТТС"/>
    <hyperlink ref="A25" location="'Общестроительная изоляция'!A56" display="АКУСТИК БАТТС"/>
    <hyperlink ref="A26" location="'Общестроительная изоляция'!A74" display="Акустик УЛЬТРАТОНКИЙ (АКУСТИК БАТТС ПРО)"/>
    <hyperlink ref="A27" location="'Общестроительная изоляция'!A75" display="АКУСТИК БАТТС ПРО"/>
    <hyperlink ref="A34" location="'Общестроительная изоляция'!A113" display="ФЛОР БАТТС"/>
    <hyperlink ref="A35" location="'Общестроительная изоляция'!A132" display="ФЛОР БАТТС И"/>
    <hyperlink ref="A38" location="'Общестроительная изоляция'!A152" display="КАВИТИ БАТТС"/>
    <hyperlink ref="A43" location="'Изоляция для НФС'!A13" display="ВЕНТИ БАТТС Д"/>
    <hyperlink ref="A44" location="'Изоляция для НФС'!A31" display="ВЕНТИ БАТТС Д ОПТИМА"/>
    <hyperlink ref="A48" location="'Изоляция для НФС'!A56" display="ВЕНТИ БАТТС"/>
    <hyperlink ref="A50" location="'Изоляция для НФС'!A91" display="ВЕНТИ БАТТС Н"/>
    <hyperlink ref="A51" location="'Изоляция для НФС'!A107" display="ВЕНТИ БАТТС Н ОПТИМА"/>
    <hyperlink ref="A49" location="'Изоляция для НФС'!A74" display="ВЕНТИ БАТТС ОПТИМА"/>
    <hyperlink ref="A78" location="'Изоляция для кровель'!A28" display="РУФ БАТТС Д ОПТИМА"/>
    <hyperlink ref="A79" location="'Изоляция для кровель'!A43" display="РУФ БАТТС Д СТАНДАРТ"/>
    <hyperlink ref="A82" location="'Изоляция для кровель'!A59" display="РУФ БАТТС В ЭКСТРА"/>
    <hyperlink ref="A83" location="'Изоляция для кровель'!A62" display="РУФ БАТТС В ОПТИМА"/>
    <hyperlink ref="A86" location="'Изоляция для кровель'!A80" display="РУФ БАТТС Н ЭКСТРА"/>
    <hyperlink ref="A87" location="'Изоляция для кровель'!A97" display="РУФ БАТТС Н ОПТИМА"/>
    <hyperlink ref="A91" location="'Изоляция для кровель'!A132" display="БОНДРОК"/>
    <hyperlink ref="A90" location="'Изоляция для кровель'!A115" display="РУФ БАТТС СТЯЖКА"/>
    <hyperlink ref="A92" location="'Изоляция для кровель'!A140" display="РУФ БАТТС Н ЛАМЕЛЛА"/>
    <hyperlink ref="A58" location="'Изоляция для СФТК'!A13" display="ФАСАД БАТТС Д ЭКСТРА"/>
    <hyperlink ref="A59" location="'Изоляция для СФТК'!A34" display="ФАСАД БАТТС Д ОПТИМА"/>
    <hyperlink ref="A66" location="'Изоляция для СФТК'!A97" display="РОКФАСАД"/>
    <hyperlink ref="A69" location="'Изоляция для СФТК'!A101" display="ПЛАСТЕР БАТТС"/>
    <hyperlink ref="A62" location="'Изоляция для СФТК'!A53" display="ФАСАД БАТТС ЭКСТРА"/>
    <hyperlink ref="A63" location="'Изоляция для СФТК'!A73" display="ФАСАД БАТТС ОПТИМА"/>
    <hyperlink ref="A72" location="'Изоляция для СФТК'!A118" display="ФАСАД ЛАМЕЛЛА"/>
    <hyperlink ref="A106" location="'Изоляция ж-б и сэндвич-панелей'!A13" display="БЕТОН ЭЛЕМЕНТ БАТТС"/>
    <hyperlink ref="A111" location="'Изоляция ж-б и сэндвич-панелей'!A24" display="СЭНДВИЧ БАТТС К"/>
    <hyperlink ref="A112" location="'Изоляция ж-б и сэндвич-панелей'!A28" display="СЭНДВИЧ БАТТС С"/>
    <hyperlink ref="A45" location="'Изоляция для НФС'!A42" display="ВЕНТИ БАТТС Д КС"/>
    <hyperlink ref="A52" location="'Изоляция для НФС'!A123" display="ВЕНТИ БАТТС КС"/>
    <hyperlink ref="A53" location="'Изоляция для НФС'!A140" display="ВЕНТИ БАТТС ОПТИМА КС"/>
    <hyperlink ref="A120" location="'Сопутствующая продукция'!B13" display="«ROCKWOOL® для стен»"/>
    <hyperlink ref="A121" location="'Сопутствующая продукция'!B15" display="«ROCKWOOL® для кровель»"/>
    <hyperlink ref="A122" location="'Сопутствующая продукция'!B17" display="«ROCKWOOL® для стен с огнезащитными добавками»"/>
    <hyperlink ref="A123" location="'Сопутствующая продукция'!B18" display="Пароизоляция ROCKWOOL® для кровель, стен, потолка (ширина 0,12)"/>
    <hyperlink ref="A124" location="'Сопутствующая продукция'!B19" display="Пароизоляция ROCKWOOL® для кровель, стен, потолка (ширина 0,08)"/>
    <hyperlink ref="A125" location="'Сопутствующая продукция'!B20" display="Гидро - пароизоляция ROCKWOOL®"/>
    <hyperlink ref="A126" location="'Сопутствующая продукция'!B21" display="Алюминиевая клейкая лента ROCKWOOL"/>
    <hyperlink ref="A127" location="'Сопутствующая продукция'!B23" display="Уплотнительная лента ROCKWOOL"/>
    <hyperlink ref="A149" location="'Сопутствующая продукция'!A122" display="Termoclip - Стена 2МН"/>
    <hyperlink ref="A150" location="'Сопутствующая продукция'!A132" display="Termoclip - Стена 2РН"/>
    <hyperlink ref="A151" location="'Сопутствующая продукция'!A142" display="Termoclip - Стена 5"/>
    <hyperlink ref="A152" location="'Сопутствующая продукция'!A150" display="Normoclip NF 1MH 8/60"/>
    <hyperlink ref="A131" location="'Сопутствующая продукция'!A29" display="Гидроизоляционная ПВХ мембрана &quot;ROCKmembrane OPTIMA&quot; и аксессуары к ней, стандартного оттенка, производство Чехия"/>
    <hyperlink ref="A130" location="'Сопутствующая продукция'!A25" display="Гидроизоляционная ПВХ мембрана &quot;ROCKmembrane EXTRA&quot; (&quot;ROCKmembrane 35276&quot;) и аксессуары к ней, стандартного оттенка, производство Испания"/>
    <hyperlink ref="A132" location="'Сопутствующая продукция'!A35" display="Гидроизоляционная ПВХ мембрана &quot;ROCKmembrane STANDARD&quot; и аксессуары к ней, стандартного оттенка, производство Россия"/>
    <hyperlink ref="A133" location="'Сопутствующая продукция'!A38" display="Пароизоляционная пленка"/>
    <hyperlink ref="A134" location="'Сопутствующая продукция'!A39" display="Кровельный тарельчатый элемент ROCKclip Тип 1"/>
    <hyperlink ref="A135" location="'Сопутствующая продукция'!A54" display="Кровельный тарельчатый элемент ROCKclip Тип 3 (под Винт 6,3)"/>
    <hyperlink ref="A136" location="'Сопутствующая продукция'!A66" display="Кровельный тарельчатый элемент ROCKclip Тип 5 (с увеличенной площадью держателя)"/>
    <hyperlink ref="A137" location="'Сопутствующая продукция'!A73" display="Самосверлящий самонарезающий сверлоконечный винт ROCKclip для стального профнастила толщиной 0,75-2,5мм"/>
    <hyperlink ref="A138" location="'Сопутствующая продукция'!A80" display="Cамонарезающий остроконечный винт ROCKclip для бетонного основания (в анкерную гильзу)"/>
    <hyperlink ref="A139" location="'Сопутствующая продукция'!A86" display="Cамонарезающий винт ROCKclip для бетонного основания (без анкерной гильзы)"/>
    <hyperlink ref="A140" location="'Сопутствующая продукция'!A90" display="Забивной анкер"/>
    <hyperlink ref="A141" location="'Сопутствующая продукция'!A93" display="Полиамидная анкерная гильза ROCKclip concrete для бетонного основания"/>
    <hyperlink ref="A142" location="'Сопутствующая продукция'!A95" display="Рейки"/>
    <hyperlink ref="A143" location="'Сопутствующая продукция'!A100" display="Самонарезающий винт ROCKclip крепления прижимной рейки в сэндвич-панель "/>
    <hyperlink ref="A144" location="'Сопутствующая продукция'!A102" display="Стальной тарельчатый элемент ROCKclip-кровля"/>
    <hyperlink ref="A145" location="'Сопутствующая продукция'!A104" display="Кровельные воронки с листвоуловителем и обжимным фланцем"/>
    <hyperlink ref="A146" location="'Сопутствующая продукция'!A111" display="Дополнительные комплектующие"/>
    <hyperlink ref="A96" location="'Система РУФУКЛОН'!A12" display="Основной Уклон ЭКСТРА"/>
    <hyperlink ref="A156" location="'Сопутствующая продукция'!A166" display="Клеи и армирующие шпаклевки"/>
    <hyperlink ref="A157" location="'Сопутствующая продукция'!A170" display="Грунтовки"/>
    <hyperlink ref="A158" location="'Сопутствующая продукция'!A176" display="Армирующая сетка"/>
    <hyperlink ref="A159" location="'Сопутствующая продукция'!A180" display="Декоративные штукатурки минеральные"/>
    <hyperlink ref="A160" location="'Сопутствующая продукция'!A184" display="Краски силиконовые"/>
    <hyperlink ref="A161" location="'Сопутствующая продукция'!A189" display="Декоративные штукатурки силиконовые"/>
    <hyperlink ref="A162" location="'Сопутствующая продукция'!A193" display="Прижимной диск"/>
    <hyperlink ref="A163" location="'Сопутствующая продукция'!A194" display="Дюбели забивные &quot;Termoclip-стена 1MT&quot;"/>
    <hyperlink ref="A164" location="'Сопутствующая продукция'!A204" display="Тарельчатый дюбель с вкручиваемым распорным элементом &quot;Termoclip-стена 1MS&quot;"/>
    <hyperlink ref="A165" location="'Сопутствующая продукция'!A213" display="Профили цокольные, длина 2,5м/шт"/>
    <hyperlink ref="A166" location="'Сопутствующая продукция'!A223" display="Соединители  для цокольного профиля"/>
    <hyperlink ref="A167" location="'Сопутствующая продукция'!A224" display="Профили ROCKWOOL  угловые длина 2,5м/шт"/>
    <hyperlink ref="A168" location="'Сопутствующая продукция'!A228" display="Профили ROCKWOOL примыкания,  герметики"/>
    <hyperlink ref="A169" location="'Сопутствующая продукция'!A230" display="Профили ROCKWOOL для отделки рустов "/>
    <hyperlink ref="A170" location="'Сопутствующая продукция'!A233" display="Профили ROCKWOOL  деформационные"/>
    <hyperlink ref="A171" location="'Сопутствующая продукция'!A237" display="Образцы"/>
    <hyperlink ref="A28" location="'Общестроительная изоляция'!A92" display="АКУСТИК БАТТС ПРО КС"/>
    <hyperlink ref="A76:K76" location="'РУФ БАТТС Д '!Print_Area" display="'РУФ БАТТС Д '!Print_Area"/>
    <hyperlink ref="A10" location="'Общестроительная изоляция'!A13" display="ЛАЙТ БАТТС"/>
    <hyperlink ref="A77" location="'Изоляция для кровель'!A13" display="РУФ БАТТС Д ЭКСТРА"/>
    <hyperlink ref="A55:O55" location="'Изоляция для СФТК'!A6" display="'Изоляция для СФТК'!A6"/>
    <hyperlink ref="A40:O40" location="'Изоляция для НФС'!A6" display="'Изоляция для НФС'!A6"/>
    <hyperlink ref="A7:O7" location="'Общестроительная изоляция'!A6" display="'Общестроительная изоляция'!A6"/>
    <hyperlink ref="A62:XFD62" location="'Изоляция для СФТК'!A11" display="ФАСАД БАТТС ЭКСТРА"/>
    <hyperlink ref="A103:O103" location="'Изоляция ж-б и сэндвич-панелей'!A6" display="'Изоляция ж-б и сэндвич-панелей'!A6"/>
    <hyperlink ref="A108" location="'Изоляция ж-б и сэндвич-панелей'!A20" display="БЕТОН ЭЛЕМЕНТ БАТТС ОПТИМА"/>
    <hyperlink ref="A107" location="'Изоляция ж-б и сэндвич-панелей'!A18" display="БЕТОН ЭЛЕМЕНТ БАТТС ЭКСТРА"/>
    <hyperlink ref="A115" location="'Изоляция ж-б и сэндвич-панелей'!A40" display="СЭНДВИЧ БАТТС СТАНДАРТ"/>
    <hyperlink ref="A114" location="'Изоляция ж-б и сэндвич-панелей'!A36" display="СЭНДВИЧ БАТТС ОПТИМА"/>
    <hyperlink ref="A113" location="'Изоляция ж-б и сэндвич-панелей'!A32" display="СЭНДВИЧ БАТТС ЭКСТРА"/>
    <hyperlink ref="A117:O117" location="'Сопутствующая продукция'!A6" display="'Сопутствующая продукция'!A6"/>
    <hyperlink ref="A19" location="'Системные компоненты'!A21" display="Алюминиевая клейкая лента ROCKWOOL для САУНА БАТТС"/>
    <hyperlink ref="A97" location="'Система РУФУКЛОН'!A17" display="Основной Уклон ОПТИМА"/>
    <hyperlink ref="A98" location="'Система РУФУКЛОН'!A22" display="Контруклон ЭКСТРА"/>
    <hyperlink ref="A99" location="'Система РУФУКЛОН'!A32" display="Контруклон ОПТИМА"/>
    <hyperlink ref="A100" location="'Система РУФУКЛОН'!A41" display="Контруклон СТАНДАРТ"/>
    <hyperlink ref="A101" location="'Система РУФУКЛОН'!A46" display="Прочие элементы"/>
    <hyperlink ref="A94:O94" location="'Система РУФУКЛОН'!A6" display="'Система РУФУКЛОН'!A6"/>
    <hyperlink ref="A153" location="'Сопутствующая продукция'!A158" display="Гибкая связь"/>
    <hyperlink ref="A31" location="'Общестроительная изоляция'!A110" display="РОКФАСАД"/>
    <hyperlink ref="A74:O74" location="'Изоляция для кровель'!A6" display="'Изоляция для кровель'!A6"/>
  </hyperlinks>
  <pageMargins left="0.7" right="0.7" top="0.75" bottom="0.75" header="0.3" footer="0.3"/>
  <pageSetup paperSize="9" scale="47" orientation="portrait" r:id="rId1"/>
  <rowBreaks count="1" manualBreakCount="1">
    <brk id="9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79"/>
  <sheetViews>
    <sheetView showGridLines="0" view="pageBreakPreview" zoomScale="90" zoomScaleNormal="80" zoomScaleSheetLayoutView="90" workbookViewId="0">
      <pane ySplit="11" topLeftCell="A12" activePane="bottomLeft" state="frozen"/>
      <selection sqref="A1:M1"/>
      <selection pane="bottomLeft" activeCell="C7" sqref="C7"/>
    </sheetView>
  </sheetViews>
  <sheetFormatPr defaultRowHeight="15"/>
  <cols>
    <col min="1" max="1" width="26.140625" style="185" customWidth="1"/>
    <col min="2" max="2" width="43.7109375" style="183" customWidth="1"/>
    <col min="3" max="3" width="12.7109375" style="183" customWidth="1"/>
    <col min="4" max="6" width="11" style="183" customWidth="1"/>
    <col min="7" max="9" width="10.7109375" style="183" customWidth="1"/>
    <col min="10" max="10" width="13" style="182" hidden="1" customWidth="1"/>
    <col min="11" max="11" width="12.7109375" style="182" customWidth="1"/>
    <col min="12" max="14" width="12.7109375" style="197" customWidth="1"/>
    <col min="15" max="16384" width="9.140625" style="183"/>
  </cols>
  <sheetData>
    <row r="1" spans="1:14" ht="23.25">
      <c r="A1" s="480" t="s">
        <v>41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4" ht="23.25">
      <c r="A2" s="480" t="s">
        <v>323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</row>
    <row r="3" spans="1:14" ht="12.7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18.75">
      <c r="A4" s="481" t="str">
        <f>Оглавление!A4</f>
        <v xml:space="preserve"> от 1 июня 2018 года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</row>
    <row r="5" spans="1:14" ht="12.7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320"/>
      <c r="L5" s="207"/>
      <c r="M5" s="320"/>
      <c r="N5" s="207"/>
    </row>
    <row r="6" spans="1:14" ht="26.25">
      <c r="A6" s="513" t="s">
        <v>0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</row>
    <row r="7" spans="1:14" ht="12.75" customHeight="1">
      <c r="A7" s="184"/>
      <c r="B7" s="179"/>
      <c r="C7" s="179"/>
      <c r="D7" s="179"/>
      <c r="E7" s="179"/>
      <c r="F7" s="179"/>
      <c r="G7" s="179"/>
      <c r="H7" s="179"/>
      <c r="I7" s="179"/>
      <c r="J7" s="185"/>
      <c r="K7" s="185"/>
      <c r="L7" s="179"/>
      <c r="M7" s="179"/>
      <c r="N7" s="179"/>
    </row>
    <row r="8" spans="1:14" ht="15" customHeight="1">
      <c r="A8" s="206" t="s">
        <v>352</v>
      </c>
      <c r="B8"/>
      <c r="C8" s="179"/>
      <c r="D8" s="179"/>
      <c r="E8" s="179"/>
      <c r="F8" s="179"/>
      <c r="G8" s="179"/>
      <c r="H8" s="179"/>
      <c r="I8" s="179"/>
      <c r="J8" s="185"/>
      <c r="K8" s="185"/>
      <c r="L8" s="179"/>
      <c r="M8" s="568" t="s">
        <v>35</v>
      </c>
      <c r="N8" s="569">
        <v>0.25</v>
      </c>
    </row>
    <row r="9" spans="1:14" ht="12.7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5"/>
      <c r="L9" s="183"/>
      <c r="M9" s="183"/>
      <c r="N9" s="183"/>
    </row>
    <row r="10" spans="1:14" s="180" customFormat="1" ht="14.25" customHeight="1">
      <c r="D10" s="491" t="s">
        <v>2</v>
      </c>
      <c r="E10" s="492"/>
      <c r="F10" s="493"/>
      <c r="G10" s="491" t="s">
        <v>470</v>
      </c>
      <c r="H10" s="492"/>
      <c r="I10" s="493"/>
      <c r="J10" s="187"/>
      <c r="K10" s="494" t="s">
        <v>38</v>
      </c>
      <c r="L10" s="494"/>
      <c r="M10" s="494"/>
      <c r="N10" s="494"/>
    </row>
    <row r="11" spans="1:14" s="180" customFormat="1" ht="30">
      <c r="A11" s="181" t="s">
        <v>1</v>
      </c>
      <c r="B11" s="181" t="s">
        <v>37</v>
      </c>
      <c r="C11" s="181" t="s">
        <v>488</v>
      </c>
      <c r="D11" s="181" t="s">
        <v>3</v>
      </c>
      <c r="E11" s="181" t="s">
        <v>4</v>
      </c>
      <c r="F11" s="181" t="s">
        <v>5</v>
      </c>
      <c r="G11" s="181" t="s">
        <v>471</v>
      </c>
      <c r="H11" s="181" t="s">
        <v>472</v>
      </c>
      <c r="I11" s="181" t="s">
        <v>473</v>
      </c>
      <c r="J11" s="188" t="s">
        <v>478</v>
      </c>
      <c r="K11" s="205" t="s">
        <v>480</v>
      </c>
      <c r="L11" s="205" t="s">
        <v>481</v>
      </c>
      <c r="M11" s="205" t="s">
        <v>484</v>
      </c>
      <c r="N11" s="205" t="s">
        <v>479</v>
      </c>
    </row>
    <row r="12" spans="1:14" s="180" customFormat="1" ht="15.75" customHeight="1">
      <c r="A12" s="501" t="s">
        <v>31</v>
      </c>
      <c r="B12" s="502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4"/>
    </row>
    <row r="13" spans="1:14" s="185" customFormat="1" ht="15.75" customHeight="1">
      <c r="A13" s="495" t="s">
        <v>6</v>
      </c>
      <c r="B13" s="498" t="s">
        <v>467</v>
      </c>
      <c r="C13" s="237" t="s">
        <v>309</v>
      </c>
      <c r="D13" s="230">
        <v>1000</v>
      </c>
      <c r="E13" s="212">
        <v>600</v>
      </c>
      <c r="F13" s="244">
        <v>50</v>
      </c>
      <c r="G13" s="251">
        <v>10</v>
      </c>
      <c r="H13" s="213">
        <f t="shared" ref="H13:H46" si="0">D13*E13*G13/1000000</f>
        <v>6</v>
      </c>
      <c r="I13" s="252">
        <f t="shared" ref="I13:I46" si="1">D13*E13*F13*G13/1000000000</f>
        <v>0.3</v>
      </c>
      <c r="J13" s="277">
        <v>2560</v>
      </c>
      <c r="K13" s="321">
        <f>ROUND(M13*F13/1000,2)</f>
        <v>96</v>
      </c>
      <c r="L13" s="214">
        <f>ROUND(K13*1.18,2)</f>
        <v>113.28</v>
      </c>
      <c r="M13" s="332">
        <f>ROUND(J13*(1-$N$8),2)</f>
        <v>1920</v>
      </c>
      <c r="N13" s="214">
        <f>M13*1.18</f>
        <v>2265.6</v>
      </c>
    </row>
    <row r="14" spans="1:14" s="185" customFormat="1" ht="15.75" customHeight="1">
      <c r="A14" s="496"/>
      <c r="B14" s="499"/>
      <c r="C14" s="238" t="s">
        <v>308</v>
      </c>
      <c r="D14" s="231">
        <v>1000</v>
      </c>
      <c r="E14" s="210">
        <v>600</v>
      </c>
      <c r="F14" s="245">
        <v>60</v>
      </c>
      <c r="G14" s="253">
        <v>8</v>
      </c>
      <c r="H14" s="211">
        <f t="shared" si="0"/>
        <v>4.8</v>
      </c>
      <c r="I14" s="254">
        <f t="shared" si="1"/>
        <v>0.28799999999999998</v>
      </c>
      <c r="J14" s="266">
        <v>2640</v>
      </c>
      <c r="K14" s="322">
        <f t="shared" ref="K14:K46" si="2">ROUND(M14*F14/1000,2)</f>
        <v>118.8</v>
      </c>
      <c r="L14" s="217">
        <f t="shared" ref="L14:L46" si="3">ROUND(K14*1.18,2)</f>
        <v>140.18</v>
      </c>
      <c r="M14" s="333">
        <f t="shared" ref="M14:M46" si="4">ROUND(J14*(1-$N$8),2)</f>
        <v>1980</v>
      </c>
      <c r="N14" s="215">
        <f t="shared" ref="N14:N46" si="5">M14*1.18</f>
        <v>2336.4</v>
      </c>
    </row>
    <row r="15" spans="1:14" s="185" customFormat="1" ht="15.75" customHeight="1">
      <c r="A15" s="496"/>
      <c r="B15" s="499"/>
      <c r="C15" s="238" t="s">
        <v>308</v>
      </c>
      <c r="D15" s="231">
        <v>1000</v>
      </c>
      <c r="E15" s="210">
        <v>600</v>
      </c>
      <c r="F15" s="245">
        <v>70</v>
      </c>
      <c r="G15" s="253">
        <v>8</v>
      </c>
      <c r="H15" s="211">
        <f t="shared" si="0"/>
        <v>4.8</v>
      </c>
      <c r="I15" s="254">
        <f t="shared" si="1"/>
        <v>0.33600000000000002</v>
      </c>
      <c r="J15" s="266">
        <v>2640</v>
      </c>
      <c r="K15" s="322">
        <f t="shared" si="2"/>
        <v>138.6</v>
      </c>
      <c r="L15" s="217">
        <f t="shared" si="3"/>
        <v>163.55000000000001</v>
      </c>
      <c r="M15" s="333">
        <f t="shared" si="4"/>
        <v>1980</v>
      </c>
      <c r="N15" s="215">
        <f t="shared" si="5"/>
        <v>2336.4</v>
      </c>
    </row>
    <row r="16" spans="1:14" s="185" customFormat="1" ht="15.75" customHeight="1">
      <c r="A16" s="496"/>
      <c r="B16" s="499"/>
      <c r="C16" s="238" t="s">
        <v>308</v>
      </c>
      <c r="D16" s="231">
        <v>1000</v>
      </c>
      <c r="E16" s="210">
        <v>600</v>
      </c>
      <c r="F16" s="245">
        <v>80</v>
      </c>
      <c r="G16" s="253">
        <v>6</v>
      </c>
      <c r="H16" s="211">
        <f t="shared" si="0"/>
        <v>3.6</v>
      </c>
      <c r="I16" s="254">
        <f t="shared" si="1"/>
        <v>0.28799999999999998</v>
      </c>
      <c r="J16" s="266">
        <v>2640</v>
      </c>
      <c r="K16" s="322">
        <f t="shared" si="2"/>
        <v>158.4</v>
      </c>
      <c r="L16" s="217">
        <f t="shared" si="3"/>
        <v>186.91</v>
      </c>
      <c r="M16" s="333">
        <f t="shared" si="4"/>
        <v>1980</v>
      </c>
      <c r="N16" s="215">
        <f t="shared" si="5"/>
        <v>2336.4</v>
      </c>
    </row>
    <row r="17" spans="1:14" s="185" customFormat="1" ht="15.75" customHeight="1">
      <c r="A17" s="496"/>
      <c r="B17" s="499"/>
      <c r="C17" s="238" t="s">
        <v>308</v>
      </c>
      <c r="D17" s="231">
        <v>1000</v>
      </c>
      <c r="E17" s="210">
        <v>600</v>
      </c>
      <c r="F17" s="245">
        <v>90</v>
      </c>
      <c r="G17" s="253">
        <v>6</v>
      </c>
      <c r="H17" s="211">
        <f t="shared" si="0"/>
        <v>3.6</v>
      </c>
      <c r="I17" s="254">
        <f t="shared" si="1"/>
        <v>0.32400000000000001</v>
      </c>
      <c r="J17" s="266">
        <v>2640</v>
      </c>
      <c r="K17" s="322">
        <f t="shared" si="2"/>
        <v>178.2</v>
      </c>
      <c r="L17" s="217">
        <f t="shared" si="3"/>
        <v>210.28</v>
      </c>
      <c r="M17" s="333">
        <f t="shared" si="4"/>
        <v>1980</v>
      </c>
      <c r="N17" s="215">
        <f t="shared" si="5"/>
        <v>2336.4</v>
      </c>
    </row>
    <row r="18" spans="1:14" s="185" customFormat="1" ht="15.75" customHeight="1">
      <c r="A18" s="496"/>
      <c r="B18" s="499"/>
      <c r="C18" s="239" t="s">
        <v>309</v>
      </c>
      <c r="D18" s="232">
        <v>1000</v>
      </c>
      <c r="E18" s="208">
        <v>600</v>
      </c>
      <c r="F18" s="246">
        <v>100</v>
      </c>
      <c r="G18" s="255">
        <v>5</v>
      </c>
      <c r="H18" s="209">
        <f t="shared" si="0"/>
        <v>3</v>
      </c>
      <c r="I18" s="256">
        <f t="shared" si="1"/>
        <v>0.3</v>
      </c>
      <c r="J18" s="278">
        <v>2560</v>
      </c>
      <c r="K18" s="323">
        <f t="shared" si="2"/>
        <v>192</v>
      </c>
      <c r="L18" s="216">
        <f t="shared" si="3"/>
        <v>226.56</v>
      </c>
      <c r="M18" s="334">
        <f t="shared" si="4"/>
        <v>1920</v>
      </c>
      <c r="N18" s="216">
        <f t="shared" si="5"/>
        <v>2265.6</v>
      </c>
    </row>
    <row r="19" spans="1:14" s="185" customFormat="1" ht="15.75" customHeight="1">
      <c r="A19" s="496"/>
      <c r="B19" s="499"/>
      <c r="C19" s="238" t="s">
        <v>308</v>
      </c>
      <c r="D19" s="231">
        <v>1000</v>
      </c>
      <c r="E19" s="210">
        <v>600</v>
      </c>
      <c r="F19" s="245">
        <v>110</v>
      </c>
      <c r="G19" s="253">
        <v>5</v>
      </c>
      <c r="H19" s="211">
        <f t="shared" si="0"/>
        <v>3</v>
      </c>
      <c r="I19" s="254">
        <f t="shared" si="1"/>
        <v>0.33</v>
      </c>
      <c r="J19" s="266">
        <v>2640</v>
      </c>
      <c r="K19" s="322">
        <f t="shared" si="2"/>
        <v>217.8</v>
      </c>
      <c r="L19" s="217">
        <f t="shared" si="3"/>
        <v>257</v>
      </c>
      <c r="M19" s="333">
        <f t="shared" si="4"/>
        <v>1980</v>
      </c>
      <c r="N19" s="215">
        <f t="shared" si="5"/>
        <v>2336.4</v>
      </c>
    </row>
    <row r="20" spans="1:14" s="185" customFormat="1" ht="15.75" customHeight="1">
      <c r="A20" s="496"/>
      <c r="B20" s="499"/>
      <c r="C20" s="238" t="s">
        <v>308</v>
      </c>
      <c r="D20" s="231">
        <v>1000</v>
      </c>
      <c r="E20" s="210">
        <v>600</v>
      </c>
      <c r="F20" s="245">
        <v>120</v>
      </c>
      <c r="G20" s="253">
        <v>4</v>
      </c>
      <c r="H20" s="211">
        <f t="shared" si="0"/>
        <v>2.4</v>
      </c>
      <c r="I20" s="254">
        <f t="shared" si="1"/>
        <v>0.28799999999999998</v>
      </c>
      <c r="J20" s="266">
        <v>2640</v>
      </c>
      <c r="K20" s="322">
        <f t="shared" si="2"/>
        <v>237.6</v>
      </c>
      <c r="L20" s="217">
        <f t="shared" si="3"/>
        <v>280.37</v>
      </c>
      <c r="M20" s="333">
        <f t="shared" si="4"/>
        <v>1980</v>
      </c>
      <c r="N20" s="215">
        <f t="shared" si="5"/>
        <v>2336.4</v>
      </c>
    </row>
    <row r="21" spans="1:14" s="185" customFormat="1" ht="15.75" customHeight="1">
      <c r="A21" s="496"/>
      <c r="B21" s="499"/>
      <c r="C21" s="238" t="s">
        <v>308</v>
      </c>
      <c r="D21" s="231">
        <v>1000</v>
      </c>
      <c r="E21" s="210">
        <v>600</v>
      </c>
      <c r="F21" s="245">
        <v>130</v>
      </c>
      <c r="G21" s="253">
        <v>4</v>
      </c>
      <c r="H21" s="211">
        <f t="shared" si="0"/>
        <v>2.4</v>
      </c>
      <c r="I21" s="254">
        <f t="shared" si="1"/>
        <v>0.312</v>
      </c>
      <c r="J21" s="266">
        <v>2640</v>
      </c>
      <c r="K21" s="322">
        <f t="shared" si="2"/>
        <v>257.39999999999998</v>
      </c>
      <c r="L21" s="217">
        <f t="shared" si="3"/>
        <v>303.73</v>
      </c>
      <c r="M21" s="333">
        <f t="shared" si="4"/>
        <v>1980</v>
      </c>
      <c r="N21" s="215">
        <f t="shared" si="5"/>
        <v>2336.4</v>
      </c>
    </row>
    <row r="22" spans="1:14" s="185" customFormat="1" ht="15.75" customHeight="1">
      <c r="A22" s="496"/>
      <c r="B22" s="499"/>
      <c r="C22" s="238" t="s">
        <v>308</v>
      </c>
      <c r="D22" s="231">
        <v>1000</v>
      </c>
      <c r="E22" s="210">
        <v>600</v>
      </c>
      <c r="F22" s="245">
        <v>140</v>
      </c>
      <c r="G22" s="253">
        <v>4</v>
      </c>
      <c r="H22" s="211">
        <f t="shared" si="0"/>
        <v>2.4</v>
      </c>
      <c r="I22" s="254">
        <f t="shared" si="1"/>
        <v>0.33600000000000002</v>
      </c>
      <c r="J22" s="266">
        <v>2640</v>
      </c>
      <c r="K22" s="322">
        <f t="shared" si="2"/>
        <v>277.2</v>
      </c>
      <c r="L22" s="217">
        <f t="shared" si="3"/>
        <v>327.10000000000002</v>
      </c>
      <c r="M22" s="333">
        <f t="shared" si="4"/>
        <v>1980</v>
      </c>
      <c r="N22" s="215">
        <f t="shared" si="5"/>
        <v>2336.4</v>
      </c>
    </row>
    <row r="23" spans="1:14" s="185" customFormat="1" ht="15.75" customHeight="1">
      <c r="A23" s="496"/>
      <c r="B23" s="499"/>
      <c r="C23" s="238" t="s">
        <v>308</v>
      </c>
      <c r="D23" s="231">
        <v>1000</v>
      </c>
      <c r="E23" s="210">
        <v>600</v>
      </c>
      <c r="F23" s="245">
        <v>150</v>
      </c>
      <c r="G23" s="253">
        <v>3</v>
      </c>
      <c r="H23" s="211">
        <f t="shared" si="0"/>
        <v>1.8</v>
      </c>
      <c r="I23" s="254">
        <f t="shared" si="1"/>
        <v>0.27</v>
      </c>
      <c r="J23" s="266">
        <v>2640</v>
      </c>
      <c r="K23" s="322">
        <f t="shared" si="2"/>
        <v>297</v>
      </c>
      <c r="L23" s="217">
        <f t="shared" si="3"/>
        <v>350.46</v>
      </c>
      <c r="M23" s="333">
        <f t="shared" si="4"/>
        <v>1980</v>
      </c>
      <c r="N23" s="215">
        <f t="shared" si="5"/>
        <v>2336.4</v>
      </c>
    </row>
    <row r="24" spans="1:14" s="185" customFormat="1" ht="15.75" customHeight="1">
      <c r="A24" s="496"/>
      <c r="B24" s="499"/>
      <c r="C24" s="238" t="s">
        <v>308</v>
      </c>
      <c r="D24" s="231">
        <v>1000</v>
      </c>
      <c r="E24" s="210">
        <v>600</v>
      </c>
      <c r="F24" s="245">
        <v>160</v>
      </c>
      <c r="G24" s="253">
        <v>3</v>
      </c>
      <c r="H24" s="211">
        <f t="shared" si="0"/>
        <v>1.8</v>
      </c>
      <c r="I24" s="254">
        <f t="shared" si="1"/>
        <v>0.28799999999999998</v>
      </c>
      <c r="J24" s="266">
        <v>2640</v>
      </c>
      <c r="K24" s="322">
        <f t="shared" si="2"/>
        <v>316.8</v>
      </c>
      <c r="L24" s="217">
        <f t="shared" si="3"/>
        <v>373.82</v>
      </c>
      <c r="M24" s="333">
        <f t="shared" si="4"/>
        <v>1980</v>
      </c>
      <c r="N24" s="215">
        <f t="shared" si="5"/>
        <v>2336.4</v>
      </c>
    </row>
    <row r="25" spans="1:14" s="185" customFormat="1" ht="15.75" customHeight="1">
      <c r="A25" s="496"/>
      <c r="B25" s="499"/>
      <c r="C25" s="238" t="s">
        <v>308</v>
      </c>
      <c r="D25" s="231">
        <v>1000</v>
      </c>
      <c r="E25" s="210">
        <v>600</v>
      </c>
      <c r="F25" s="245">
        <v>170</v>
      </c>
      <c r="G25" s="253">
        <v>3</v>
      </c>
      <c r="H25" s="211">
        <f t="shared" si="0"/>
        <v>1.8</v>
      </c>
      <c r="I25" s="254">
        <f t="shared" si="1"/>
        <v>0.30599999999999999</v>
      </c>
      <c r="J25" s="266">
        <v>2640</v>
      </c>
      <c r="K25" s="322">
        <f t="shared" si="2"/>
        <v>336.6</v>
      </c>
      <c r="L25" s="217">
        <f t="shared" si="3"/>
        <v>397.19</v>
      </c>
      <c r="M25" s="333">
        <f t="shared" si="4"/>
        <v>1980</v>
      </c>
      <c r="N25" s="215">
        <f t="shared" si="5"/>
        <v>2336.4</v>
      </c>
    </row>
    <row r="26" spans="1:14" s="185" customFormat="1" ht="15.75" customHeight="1">
      <c r="A26" s="496"/>
      <c r="B26" s="499"/>
      <c r="C26" s="238" t="s">
        <v>308</v>
      </c>
      <c r="D26" s="231">
        <v>1000</v>
      </c>
      <c r="E26" s="210">
        <v>600</v>
      </c>
      <c r="F26" s="245">
        <v>180</v>
      </c>
      <c r="G26" s="253">
        <v>3</v>
      </c>
      <c r="H26" s="211">
        <f t="shared" si="0"/>
        <v>1.8</v>
      </c>
      <c r="I26" s="254">
        <f t="shared" si="1"/>
        <v>0.32400000000000001</v>
      </c>
      <c r="J26" s="266">
        <v>2640</v>
      </c>
      <c r="K26" s="322">
        <f t="shared" si="2"/>
        <v>356.4</v>
      </c>
      <c r="L26" s="217">
        <f t="shared" si="3"/>
        <v>420.55</v>
      </c>
      <c r="M26" s="333">
        <f t="shared" si="4"/>
        <v>1980</v>
      </c>
      <c r="N26" s="215">
        <f t="shared" si="5"/>
        <v>2336.4</v>
      </c>
    </row>
    <row r="27" spans="1:14" s="185" customFormat="1" ht="15.75" customHeight="1">
      <c r="A27" s="496"/>
      <c r="B27" s="499"/>
      <c r="C27" s="238" t="s">
        <v>308</v>
      </c>
      <c r="D27" s="231">
        <v>1000</v>
      </c>
      <c r="E27" s="210">
        <v>600</v>
      </c>
      <c r="F27" s="245">
        <v>190</v>
      </c>
      <c r="G27" s="253">
        <v>3</v>
      </c>
      <c r="H27" s="211">
        <f t="shared" si="0"/>
        <v>1.8</v>
      </c>
      <c r="I27" s="254">
        <f t="shared" si="1"/>
        <v>0.34200000000000003</v>
      </c>
      <c r="J27" s="266">
        <v>2640</v>
      </c>
      <c r="K27" s="322">
        <f t="shared" si="2"/>
        <v>376.2</v>
      </c>
      <c r="L27" s="217">
        <f t="shared" si="3"/>
        <v>443.92</v>
      </c>
      <c r="M27" s="333">
        <f t="shared" si="4"/>
        <v>1980</v>
      </c>
      <c r="N27" s="215">
        <f t="shared" si="5"/>
        <v>2336.4</v>
      </c>
    </row>
    <row r="28" spans="1:14" s="185" customFormat="1" ht="15.75" customHeight="1">
      <c r="A28" s="497"/>
      <c r="B28" s="500"/>
      <c r="C28" s="240" t="s">
        <v>308</v>
      </c>
      <c r="D28" s="233">
        <v>1000</v>
      </c>
      <c r="E28" s="221">
        <v>600</v>
      </c>
      <c r="F28" s="247">
        <v>200</v>
      </c>
      <c r="G28" s="257">
        <v>2</v>
      </c>
      <c r="H28" s="222">
        <f t="shared" si="0"/>
        <v>1.2</v>
      </c>
      <c r="I28" s="258">
        <f t="shared" si="1"/>
        <v>0.24</v>
      </c>
      <c r="J28" s="267">
        <v>2640</v>
      </c>
      <c r="K28" s="324">
        <f t="shared" si="2"/>
        <v>396</v>
      </c>
      <c r="L28" s="270">
        <f t="shared" si="3"/>
        <v>467.28</v>
      </c>
      <c r="M28" s="335">
        <f t="shared" si="4"/>
        <v>1980</v>
      </c>
      <c r="N28" s="223">
        <f t="shared" si="5"/>
        <v>2336.4</v>
      </c>
    </row>
    <row r="29" spans="1:14" s="185" customFormat="1" ht="15.75" customHeight="1">
      <c r="A29" s="495" t="s">
        <v>328</v>
      </c>
      <c r="B29" s="498" t="s">
        <v>483</v>
      </c>
      <c r="C29" s="237" t="s">
        <v>309</v>
      </c>
      <c r="D29" s="230">
        <v>800</v>
      </c>
      <c r="E29" s="212">
        <v>600</v>
      </c>
      <c r="F29" s="244">
        <v>50</v>
      </c>
      <c r="G29" s="251">
        <v>12</v>
      </c>
      <c r="H29" s="213">
        <f>D29*E29*G29/1000000</f>
        <v>5.76</v>
      </c>
      <c r="I29" s="252">
        <f>D29*E29*F29*G29/1000000000</f>
        <v>0.28799999999999998</v>
      </c>
      <c r="J29" s="277">
        <v>2560</v>
      </c>
      <c r="K29" s="321">
        <f t="shared" si="2"/>
        <v>96</v>
      </c>
      <c r="L29" s="214">
        <f t="shared" si="3"/>
        <v>113.28</v>
      </c>
      <c r="M29" s="332">
        <f t="shared" si="4"/>
        <v>1920</v>
      </c>
      <c r="N29" s="214">
        <f t="shared" si="5"/>
        <v>2265.6</v>
      </c>
    </row>
    <row r="30" spans="1:14" s="185" customFormat="1" ht="15.75" customHeight="1">
      <c r="A30" s="496"/>
      <c r="B30" s="499"/>
      <c r="C30" s="239" t="s">
        <v>309</v>
      </c>
      <c r="D30" s="232">
        <v>800</v>
      </c>
      <c r="E30" s="208">
        <v>600</v>
      </c>
      <c r="F30" s="246">
        <v>100</v>
      </c>
      <c r="G30" s="255">
        <v>6</v>
      </c>
      <c r="H30" s="209">
        <f>D30*E30*G30/1000000</f>
        <v>2.88</v>
      </c>
      <c r="I30" s="256">
        <f>D30*E30*F30*G30/1000000000</f>
        <v>0.28799999999999998</v>
      </c>
      <c r="J30" s="278">
        <v>2560</v>
      </c>
      <c r="K30" s="323">
        <f t="shared" si="2"/>
        <v>192</v>
      </c>
      <c r="L30" s="216">
        <f t="shared" si="3"/>
        <v>226.56</v>
      </c>
      <c r="M30" s="334">
        <f t="shared" si="4"/>
        <v>1920</v>
      </c>
      <c r="N30" s="216">
        <f t="shared" si="5"/>
        <v>2265.6</v>
      </c>
    </row>
    <row r="31" spans="1:14" s="185" customFormat="1" ht="15.75" customHeight="1">
      <c r="A31" s="496"/>
      <c r="B31" s="499"/>
      <c r="C31" s="239" t="s">
        <v>309</v>
      </c>
      <c r="D31" s="232">
        <v>1200</v>
      </c>
      <c r="E31" s="208">
        <v>600</v>
      </c>
      <c r="F31" s="246">
        <v>100</v>
      </c>
      <c r="G31" s="255">
        <v>6</v>
      </c>
      <c r="H31" s="209">
        <f>D31*E31*G31/1000000</f>
        <v>4.32</v>
      </c>
      <c r="I31" s="256">
        <f>D31*E31*F31*G31/1000000000</f>
        <v>0.432</v>
      </c>
      <c r="J31" s="278">
        <v>2560</v>
      </c>
      <c r="K31" s="323">
        <f t="shared" si="2"/>
        <v>192</v>
      </c>
      <c r="L31" s="216">
        <f t="shared" si="3"/>
        <v>226.56</v>
      </c>
      <c r="M31" s="334">
        <f t="shared" si="4"/>
        <v>1920</v>
      </c>
      <c r="N31" s="216">
        <f t="shared" si="5"/>
        <v>2265.6</v>
      </c>
    </row>
    <row r="32" spans="1:14" s="185" customFormat="1" ht="15.75" customHeight="1">
      <c r="A32" s="497"/>
      <c r="B32" s="500"/>
      <c r="C32" s="241" t="s">
        <v>309</v>
      </c>
      <c r="D32" s="234">
        <v>1200</v>
      </c>
      <c r="E32" s="227">
        <v>600</v>
      </c>
      <c r="F32" s="248">
        <v>150</v>
      </c>
      <c r="G32" s="259">
        <v>5</v>
      </c>
      <c r="H32" s="228">
        <f>D32*E32*G32/1000000</f>
        <v>3.6</v>
      </c>
      <c r="I32" s="260">
        <f>D32*E32*F32*G32/1000000000</f>
        <v>0.54</v>
      </c>
      <c r="J32" s="279">
        <v>2560</v>
      </c>
      <c r="K32" s="325">
        <f t="shared" si="2"/>
        <v>288</v>
      </c>
      <c r="L32" s="229">
        <f t="shared" si="3"/>
        <v>339.84</v>
      </c>
      <c r="M32" s="336">
        <f t="shared" si="4"/>
        <v>1920</v>
      </c>
      <c r="N32" s="229">
        <f t="shared" si="5"/>
        <v>2265.6</v>
      </c>
    </row>
    <row r="33" spans="1:14" s="185" customFormat="1" ht="15.75" customHeight="1">
      <c r="A33" s="495" t="s">
        <v>466</v>
      </c>
      <c r="B33" s="498" t="s">
        <v>812</v>
      </c>
      <c r="C33" s="242" t="s">
        <v>308</v>
      </c>
      <c r="D33" s="235">
        <v>1200</v>
      </c>
      <c r="E33" s="224">
        <v>610</v>
      </c>
      <c r="F33" s="249">
        <v>75</v>
      </c>
      <c r="G33" s="261">
        <v>10</v>
      </c>
      <c r="H33" s="225">
        <f t="shared" si="0"/>
        <v>7.32</v>
      </c>
      <c r="I33" s="262">
        <f t="shared" si="1"/>
        <v>0.54900000000000004</v>
      </c>
      <c r="J33" s="269">
        <v>2640</v>
      </c>
      <c r="K33" s="326">
        <f t="shared" si="2"/>
        <v>148.5</v>
      </c>
      <c r="L33" s="226">
        <f t="shared" si="3"/>
        <v>175.23</v>
      </c>
      <c r="M33" s="337">
        <f t="shared" si="4"/>
        <v>1980</v>
      </c>
      <c r="N33" s="226">
        <f t="shared" si="5"/>
        <v>2336.4</v>
      </c>
    </row>
    <row r="34" spans="1:14" s="185" customFormat="1" ht="15.75" customHeight="1">
      <c r="A34" s="496"/>
      <c r="B34" s="499"/>
      <c r="C34" s="238" t="s">
        <v>308</v>
      </c>
      <c r="D34" s="231">
        <v>1200</v>
      </c>
      <c r="E34" s="210">
        <v>610</v>
      </c>
      <c r="F34" s="245">
        <v>80</v>
      </c>
      <c r="G34" s="253">
        <v>8</v>
      </c>
      <c r="H34" s="211">
        <f>D34*E34*G34/1000000</f>
        <v>5.8559999999999999</v>
      </c>
      <c r="I34" s="254">
        <f t="shared" si="1"/>
        <v>0.46848000000000001</v>
      </c>
      <c r="J34" s="266">
        <v>2640</v>
      </c>
      <c r="K34" s="322">
        <f t="shared" si="2"/>
        <v>158.4</v>
      </c>
      <c r="L34" s="217">
        <f t="shared" si="3"/>
        <v>186.91</v>
      </c>
      <c r="M34" s="333">
        <f t="shared" si="4"/>
        <v>1980</v>
      </c>
      <c r="N34" s="217">
        <f t="shared" si="5"/>
        <v>2336.4</v>
      </c>
    </row>
    <row r="35" spans="1:14" s="185" customFormat="1" ht="15.75" customHeight="1">
      <c r="A35" s="496"/>
      <c r="B35" s="499"/>
      <c r="C35" s="238" t="s">
        <v>308</v>
      </c>
      <c r="D35" s="231">
        <v>1200</v>
      </c>
      <c r="E35" s="210">
        <v>610</v>
      </c>
      <c r="F35" s="245">
        <v>90</v>
      </c>
      <c r="G35" s="253">
        <v>8</v>
      </c>
      <c r="H35" s="211">
        <f t="shared" si="0"/>
        <v>5.8559999999999999</v>
      </c>
      <c r="I35" s="254">
        <f t="shared" si="1"/>
        <v>0.52703999999999995</v>
      </c>
      <c r="J35" s="266">
        <v>2640</v>
      </c>
      <c r="K35" s="322">
        <f t="shared" si="2"/>
        <v>178.2</v>
      </c>
      <c r="L35" s="217">
        <f t="shared" si="3"/>
        <v>210.28</v>
      </c>
      <c r="M35" s="333">
        <f t="shared" si="4"/>
        <v>1980</v>
      </c>
      <c r="N35" s="217">
        <f t="shared" si="5"/>
        <v>2336.4</v>
      </c>
    </row>
    <row r="36" spans="1:14" s="185" customFormat="1" ht="15.75" customHeight="1">
      <c r="A36" s="496"/>
      <c r="B36" s="499"/>
      <c r="C36" s="238" t="s">
        <v>308</v>
      </c>
      <c r="D36" s="231">
        <v>1200</v>
      </c>
      <c r="E36" s="210">
        <v>610</v>
      </c>
      <c r="F36" s="245">
        <v>100</v>
      </c>
      <c r="G36" s="253">
        <v>6</v>
      </c>
      <c r="H36" s="211">
        <f t="shared" si="0"/>
        <v>4.3920000000000003</v>
      </c>
      <c r="I36" s="254">
        <f>D36*E36*F36*G36/1000000000</f>
        <v>0.43919999999999998</v>
      </c>
      <c r="J36" s="266">
        <v>2640</v>
      </c>
      <c r="K36" s="322">
        <f t="shared" si="2"/>
        <v>198</v>
      </c>
      <c r="L36" s="217">
        <f t="shared" si="3"/>
        <v>233.64</v>
      </c>
      <c r="M36" s="333">
        <f t="shared" si="4"/>
        <v>1980</v>
      </c>
      <c r="N36" s="217">
        <f t="shared" si="5"/>
        <v>2336.4</v>
      </c>
    </row>
    <row r="37" spans="1:14" s="185" customFormat="1" ht="15.75" customHeight="1">
      <c r="A37" s="496"/>
      <c r="B37" s="499"/>
      <c r="C37" s="238" t="s">
        <v>308</v>
      </c>
      <c r="D37" s="231">
        <v>1200</v>
      </c>
      <c r="E37" s="210">
        <v>610</v>
      </c>
      <c r="F37" s="245">
        <v>110</v>
      </c>
      <c r="G37" s="253">
        <v>6</v>
      </c>
      <c r="H37" s="211">
        <f>D37*E37*G37/1000000</f>
        <v>4.3920000000000003</v>
      </c>
      <c r="I37" s="254">
        <f t="shared" si="1"/>
        <v>0.48311999999999999</v>
      </c>
      <c r="J37" s="266">
        <v>2640</v>
      </c>
      <c r="K37" s="322">
        <f t="shared" si="2"/>
        <v>217.8</v>
      </c>
      <c r="L37" s="217">
        <f t="shared" si="3"/>
        <v>257</v>
      </c>
      <c r="M37" s="333">
        <f t="shared" si="4"/>
        <v>1980</v>
      </c>
      <c r="N37" s="217">
        <f t="shared" si="5"/>
        <v>2336.4</v>
      </c>
    </row>
    <row r="38" spans="1:14" s="185" customFormat="1" ht="15.75" customHeight="1">
      <c r="A38" s="496"/>
      <c r="B38" s="499"/>
      <c r="C38" s="238" t="s">
        <v>308</v>
      </c>
      <c r="D38" s="231">
        <v>1200</v>
      </c>
      <c r="E38" s="210">
        <v>610</v>
      </c>
      <c r="F38" s="245">
        <v>120</v>
      </c>
      <c r="G38" s="253">
        <v>6</v>
      </c>
      <c r="H38" s="211">
        <f t="shared" si="0"/>
        <v>4.3920000000000003</v>
      </c>
      <c r="I38" s="254">
        <f t="shared" si="1"/>
        <v>0.52703999999999995</v>
      </c>
      <c r="J38" s="266">
        <v>2640</v>
      </c>
      <c r="K38" s="322">
        <f t="shared" si="2"/>
        <v>237.6</v>
      </c>
      <c r="L38" s="217">
        <f t="shared" si="3"/>
        <v>280.37</v>
      </c>
      <c r="M38" s="333">
        <f t="shared" si="4"/>
        <v>1980</v>
      </c>
      <c r="N38" s="217">
        <f t="shared" si="5"/>
        <v>2336.4</v>
      </c>
    </row>
    <row r="39" spans="1:14" s="185" customFormat="1" ht="15.75" customHeight="1">
      <c r="A39" s="496"/>
      <c r="B39" s="499"/>
      <c r="C39" s="238" t="s">
        <v>308</v>
      </c>
      <c r="D39" s="231">
        <v>1200</v>
      </c>
      <c r="E39" s="210">
        <v>610</v>
      </c>
      <c r="F39" s="245">
        <v>130</v>
      </c>
      <c r="G39" s="253">
        <v>5</v>
      </c>
      <c r="H39" s="211">
        <f t="shared" si="0"/>
        <v>3.66</v>
      </c>
      <c r="I39" s="254">
        <f t="shared" si="1"/>
        <v>0.4758</v>
      </c>
      <c r="J39" s="266">
        <v>2640</v>
      </c>
      <c r="K39" s="322">
        <f t="shared" si="2"/>
        <v>257.39999999999998</v>
      </c>
      <c r="L39" s="217">
        <f t="shared" si="3"/>
        <v>303.73</v>
      </c>
      <c r="M39" s="333">
        <f t="shared" si="4"/>
        <v>1980</v>
      </c>
      <c r="N39" s="217">
        <f t="shared" si="5"/>
        <v>2336.4</v>
      </c>
    </row>
    <row r="40" spans="1:14" s="185" customFormat="1" ht="15.75" customHeight="1">
      <c r="A40" s="496"/>
      <c r="B40" s="499"/>
      <c r="C40" s="238" t="s">
        <v>308</v>
      </c>
      <c r="D40" s="231">
        <v>1200</v>
      </c>
      <c r="E40" s="210">
        <v>610</v>
      </c>
      <c r="F40" s="245">
        <v>140</v>
      </c>
      <c r="G40" s="253">
        <v>5</v>
      </c>
      <c r="H40" s="211">
        <f t="shared" si="0"/>
        <v>3.66</v>
      </c>
      <c r="I40" s="254">
        <f t="shared" si="1"/>
        <v>0.51239999999999997</v>
      </c>
      <c r="J40" s="266">
        <v>2640</v>
      </c>
      <c r="K40" s="322">
        <f t="shared" si="2"/>
        <v>277.2</v>
      </c>
      <c r="L40" s="217">
        <f t="shared" si="3"/>
        <v>327.10000000000002</v>
      </c>
      <c r="M40" s="333">
        <f t="shared" si="4"/>
        <v>1980</v>
      </c>
      <c r="N40" s="217">
        <f t="shared" si="5"/>
        <v>2336.4</v>
      </c>
    </row>
    <row r="41" spans="1:14" s="185" customFormat="1" ht="15.75" customHeight="1">
      <c r="A41" s="496"/>
      <c r="B41" s="499"/>
      <c r="C41" s="238" t="s">
        <v>308</v>
      </c>
      <c r="D41" s="231">
        <v>1200</v>
      </c>
      <c r="E41" s="210">
        <v>610</v>
      </c>
      <c r="F41" s="245">
        <v>150</v>
      </c>
      <c r="G41" s="253">
        <v>5</v>
      </c>
      <c r="H41" s="211">
        <f t="shared" si="0"/>
        <v>3.66</v>
      </c>
      <c r="I41" s="254">
        <f t="shared" si="1"/>
        <v>0.54900000000000004</v>
      </c>
      <c r="J41" s="266">
        <v>2640</v>
      </c>
      <c r="K41" s="322">
        <f t="shared" si="2"/>
        <v>297</v>
      </c>
      <c r="L41" s="217">
        <f t="shared" si="3"/>
        <v>350.46</v>
      </c>
      <c r="M41" s="333">
        <f t="shared" si="4"/>
        <v>1980</v>
      </c>
      <c r="N41" s="217">
        <f t="shared" si="5"/>
        <v>2336.4</v>
      </c>
    </row>
    <row r="42" spans="1:14" s="185" customFormat="1" ht="15.75" customHeight="1">
      <c r="A42" s="496"/>
      <c r="B42" s="499"/>
      <c r="C42" s="238" t="s">
        <v>308</v>
      </c>
      <c r="D42" s="231">
        <v>1200</v>
      </c>
      <c r="E42" s="210">
        <v>610</v>
      </c>
      <c r="F42" s="245">
        <v>160</v>
      </c>
      <c r="G42" s="253">
        <v>4</v>
      </c>
      <c r="H42" s="211">
        <f t="shared" si="0"/>
        <v>2.9279999999999999</v>
      </c>
      <c r="I42" s="254">
        <f t="shared" si="1"/>
        <v>0.46848000000000001</v>
      </c>
      <c r="J42" s="266">
        <v>2640</v>
      </c>
      <c r="K42" s="322">
        <f t="shared" si="2"/>
        <v>316.8</v>
      </c>
      <c r="L42" s="217">
        <f t="shared" si="3"/>
        <v>373.82</v>
      </c>
      <c r="M42" s="333">
        <f t="shared" si="4"/>
        <v>1980</v>
      </c>
      <c r="N42" s="217">
        <f t="shared" si="5"/>
        <v>2336.4</v>
      </c>
    </row>
    <row r="43" spans="1:14" s="185" customFormat="1" ht="15.75" customHeight="1">
      <c r="A43" s="496"/>
      <c r="B43" s="499"/>
      <c r="C43" s="238" t="s">
        <v>308</v>
      </c>
      <c r="D43" s="231">
        <v>1200</v>
      </c>
      <c r="E43" s="210">
        <v>610</v>
      </c>
      <c r="F43" s="245">
        <v>170</v>
      </c>
      <c r="G43" s="253">
        <v>4</v>
      </c>
      <c r="H43" s="211">
        <f t="shared" si="0"/>
        <v>2.9279999999999999</v>
      </c>
      <c r="I43" s="254">
        <f t="shared" si="1"/>
        <v>0.49775999999999998</v>
      </c>
      <c r="J43" s="266">
        <v>2640</v>
      </c>
      <c r="K43" s="322">
        <f t="shared" si="2"/>
        <v>336.6</v>
      </c>
      <c r="L43" s="217">
        <f t="shared" si="3"/>
        <v>397.19</v>
      </c>
      <c r="M43" s="333">
        <f t="shared" si="4"/>
        <v>1980</v>
      </c>
      <c r="N43" s="217">
        <f t="shared" si="5"/>
        <v>2336.4</v>
      </c>
    </row>
    <row r="44" spans="1:14" s="185" customFormat="1" ht="15.75" customHeight="1">
      <c r="A44" s="496"/>
      <c r="B44" s="499"/>
      <c r="C44" s="238" t="s">
        <v>308</v>
      </c>
      <c r="D44" s="231">
        <v>1200</v>
      </c>
      <c r="E44" s="210">
        <v>610</v>
      </c>
      <c r="F44" s="245">
        <v>180</v>
      </c>
      <c r="G44" s="253">
        <v>4</v>
      </c>
      <c r="H44" s="211">
        <f t="shared" si="0"/>
        <v>2.9279999999999999</v>
      </c>
      <c r="I44" s="254">
        <f t="shared" si="1"/>
        <v>0.52703999999999995</v>
      </c>
      <c r="J44" s="266">
        <v>2640</v>
      </c>
      <c r="K44" s="322">
        <f t="shared" si="2"/>
        <v>356.4</v>
      </c>
      <c r="L44" s="217">
        <f t="shared" si="3"/>
        <v>420.55</v>
      </c>
      <c r="M44" s="333">
        <f t="shared" si="4"/>
        <v>1980</v>
      </c>
      <c r="N44" s="217">
        <f t="shared" si="5"/>
        <v>2336.4</v>
      </c>
    </row>
    <row r="45" spans="1:14" s="185" customFormat="1" ht="15.75" customHeight="1">
      <c r="A45" s="496"/>
      <c r="B45" s="499"/>
      <c r="C45" s="238" t="s">
        <v>308</v>
      </c>
      <c r="D45" s="231">
        <v>1200</v>
      </c>
      <c r="E45" s="210">
        <v>610</v>
      </c>
      <c r="F45" s="245">
        <v>190</v>
      </c>
      <c r="G45" s="253">
        <v>4</v>
      </c>
      <c r="H45" s="211">
        <f t="shared" si="0"/>
        <v>2.9279999999999999</v>
      </c>
      <c r="I45" s="254">
        <f t="shared" si="1"/>
        <v>0.55632000000000004</v>
      </c>
      <c r="J45" s="266">
        <v>2640</v>
      </c>
      <c r="K45" s="322">
        <f t="shared" si="2"/>
        <v>376.2</v>
      </c>
      <c r="L45" s="217">
        <f t="shared" si="3"/>
        <v>443.92</v>
      </c>
      <c r="M45" s="333">
        <f t="shared" si="4"/>
        <v>1980</v>
      </c>
      <c r="N45" s="217">
        <f t="shared" si="5"/>
        <v>2336.4</v>
      </c>
    </row>
    <row r="46" spans="1:14" s="185" customFormat="1" ht="15.75" customHeight="1">
      <c r="A46" s="497"/>
      <c r="B46" s="500"/>
      <c r="C46" s="243" t="s">
        <v>308</v>
      </c>
      <c r="D46" s="236">
        <v>1200</v>
      </c>
      <c r="E46" s="218">
        <v>610</v>
      </c>
      <c r="F46" s="250">
        <v>200</v>
      </c>
      <c r="G46" s="263">
        <v>3</v>
      </c>
      <c r="H46" s="219">
        <f t="shared" si="0"/>
        <v>2.1960000000000002</v>
      </c>
      <c r="I46" s="264">
        <f t="shared" si="1"/>
        <v>0.43919999999999998</v>
      </c>
      <c r="J46" s="268">
        <v>2640</v>
      </c>
      <c r="K46" s="327">
        <f t="shared" si="2"/>
        <v>396</v>
      </c>
      <c r="L46" s="220">
        <f t="shared" si="3"/>
        <v>467.28</v>
      </c>
      <c r="M46" s="338">
        <f t="shared" si="4"/>
        <v>1980</v>
      </c>
      <c r="N46" s="220">
        <f t="shared" si="5"/>
        <v>2336.4</v>
      </c>
    </row>
    <row r="47" spans="1:14" s="185" customFormat="1" ht="30.75" customHeight="1">
      <c r="A47" s="487" t="s">
        <v>793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9"/>
    </row>
    <row r="48" spans="1:14" s="185" customFormat="1" ht="15.75" customHeight="1">
      <c r="A48" s="490" t="s">
        <v>318</v>
      </c>
      <c r="B48" s="486" t="s">
        <v>475</v>
      </c>
      <c r="C48" s="237" t="s">
        <v>309</v>
      </c>
      <c r="D48" s="230">
        <v>1000</v>
      </c>
      <c r="E48" s="212">
        <v>600</v>
      </c>
      <c r="F48" s="244">
        <v>50</v>
      </c>
      <c r="G48" s="251">
        <v>8</v>
      </c>
      <c r="H48" s="213">
        <f>D48*E48*G48/1000000</f>
        <v>4.8</v>
      </c>
      <c r="I48" s="252">
        <f>D48*E48*F48*G48/1000000000</f>
        <v>0.24</v>
      </c>
      <c r="J48" s="277">
        <v>2664</v>
      </c>
      <c r="K48" s="321">
        <f t="shared" ref="K48:K49" si="6">ROUND(M48*F48/1000,2)</f>
        <v>99.9</v>
      </c>
      <c r="L48" s="214">
        <f t="shared" ref="L48:L49" si="7">ROUND(K48*1.18,2)</f>
        <v>117.88</v>
      </c>
      <c r="M48" s="332">
        <f t="shared" ref="M48:M49" si="8">ROUND(J48*(1-$N$8),2)</f>
        <v>1998</v>
      </c>
      <c r="N48" s="214">
        <f t="shared" ref="N48:N49" si="9">M48*1.18</f>
        <v>2357.64</v>
      </c>
    </row>
    <row r="49" spans="1:14" s="185" customFormat="1" ht="15.75" customHeight="1">
      <c r="A49" s="490"/>
      <c r="B49" s="486"/>
      <c r="C49" s="239" t="s">
        <v>309</v>
      </c>
      <c r="D49" s="232">
        <v>1000</v>
      </c>
      <c r="E49" s="208">
        <v>600</v>
      </c>
      <c r="F49" s="246">
        <v>100</v>
      </c>
      <c r="G49" s="255">
        <v>4</v>
      </c>
      <c r="H49" s="209">
        <f>D49*E49*G49/1000000</f>
        <v>2.4</v>
      </c>
      <c r="I49" s="256">
        <f>D49*E49*F49*G49/1000000000</f>
        <v>0.24</v>
      </c>
      <c r="J49" s="278">
        <v>2664</v>
      </c>
      <c r="K49" s="323">
        <f t="shared" si="6"/>
        <v>199.8</v>
      </c>
      <c r="L49" s="216">
        <f t="shared" si="7"/>
        <v>235.76</v>
      </c>
      <c r="M49" s="334">
        <f t="shared" si="8"/>
        <v>1998</v>
      </c>
      <c r="N49" s="216">
        <f t="shared" si="9"/>
        <v>2357.64</v>
      </c>
    </row>
    <row r="50" spans="1:14" s="185" customFormat="1" ht="15.75" customHeight="1">
      <c r="A50" s="483" t="s">
        <v>33</v>
      </c>
      <c r="B50" s="484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14"/>
    </row>
    <row r="51" spans="1:14" s="185" customFormat="1" ht="15.75" customHeight="1">
      <c r="A51" s="490" t="s">
        <v>34</v>
      </c>
      <c r="B51" s="486" t="s">
        <v>474</v>
      </c>
      <c r="C51" s="237" t="s">
        <v>309</v>
      </c>
      <c r="D51" s="230">
        <v>1000</v>
      </c>
      <c r="E51" s="212">
        <v>600</v>
      </c>
      <c r="F51" s="244">
        <v>50</v>
      </c>
      <c r="G51" s="251">
        <v>8</v>
      </c>
      <c r="H51" s="213">
        <f>D51*E51*G51/1000000</f>
        <v>4.8</v>
      </c>
      <c r="I51" s="252">
        <f>D51*E51*F51*G51/1000000000</f>
        <v>0.24</v>
      </c>
      <c r="J51" s="277">
        <v>3812</v>
      </c>
      <c r="K51" s="321">
        <f t="shared" ref="K51:K52" si="10">ROUND(M51*F51/1000,2)</f>
        <v>142.94999999999999</v>
      </c>
      <c r="L51" s="214">
        <f t="shared" ref="L51:L52" si="11">ROUND(K51*1.18,2)</f>
        <v>168.68</v>
      </c>
      <c r="M51" s="332">
        <f t="shared" ref="M51:M52" si="12">ROUND(J51*(1-$N$8),2)</f>
        <v>2859</v>
      </c>
      <c r="N51" s="214">
        <f t="shared" ref="N51:N52" si="13">M51*1.18</f>
        <v>3373.62</v>
      </c>
    </row>
    <row r="52" spans="1:14" s="185" customFormat="1" ht="15.75" customHeight="1">
      <c r="A52" s="490"/>
      <c r="B52" s="486"/>
      <c r="C52" s="239" t="s">
        <v>310</v>
      </c>
      <c r="D52" s="232">
        <v>1000</v>
      </c>
      <c r="E52" s="208">
        <v>600</v>
      </c>
      <c r="F52" s="246">
        <v>100</v>
      </c>
      <c r="G52" s="255">
        <v>4</v>
      </c>
      <c r="H52" s="209">
        <f>D52*E52*G52/1000000</f>
        <v>2.4</v>
      </c>
      <c r="I52" s="256">
        <f>D52*E52*F52*G52/1000000000</f>
        <v>0.24</v>
      </c>
      <c r="J52" s="278">
        <v>3812</v>
      </c>
      <c r="K52" s="323">
        <f t="shared" si="10"/>
        <v>285.89999999999998</v>
      </c>
      <c r="L52" s="216">
        <f t="shared" si="11"/>
        <v>337.36</v>
      </c>
      <c r="M52" s="334">
        <f t="shared" si="12"/>
        <v>2859</v>
      </c>
      <c r="N52" s="216">
        <f t="shared" si="13"/>
        <v>3373.62</v>
      </c>
    </row>
    <row r="53" spans="1:14" s="185" customFormat="1" ht="15.75" customHeight="1">
      <c r="A53" s="483" t="s">
        <v>296</v>
      </c>
      <c r="B53" s="484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14"/>
    </row>
    <row r="54" spans="1:14" s="185" customFormat="1" ht="48.75" customHeight="1">
      <c r="A54" s="318" t="s">
        <v>297</v>
      </c>
      <c r="B54" s="351" t="s">
        <v>491</v>
      </c>
      <c r="C54" s="286" t="s">
        <v>310</v>
      </c>
      <c r="D54" s="287">
        <v>1000</v>
      </c>
      <c r="E54" s="288">
        <v>600</v>
      </c>
      <c r="F54" s="289">
        <v>30</v>
      </c>
      <c r="G54" s="290">
        <v>4</v>
      </c>
      <c r="H54" s="291">
        <f>D54*E54*G54/1000000</f>
        <v>2.4</v>
      </c>
      <c r="I54" s="292">
        <f>D54*E54*F54*G54/1000000000</f>
        <v>7.1999999999999995E-2</v>
      </c>
      <c r="J54" s="293">
        <v>20612</v>
      </c>
      <c r="K54" s="328">
        <f>ROUND(M54*F54/1000,2)</f>
        <v>463.77</v>
      </c>
      <c r="L54" s="294">
        <f>ROUND(K54*1.18,2)</f>
        <v>547.25</v>
      </c>
      <c r="M54" s="339">
        <f>ROUND(J54*(1-$N$8),2)</f>
        <v>15459</v>
      </c>
      <c r="N54" s="294">
        <f>M54*1.18</f>
        <v>18241.62</v>
      </c>
    </row>
    <row r="55" spans="1:14" s="180" customFormat="1" ht="15.75" customHeight="1">
      <c r="A55" s="483" t="s">
        <v>18</v>
      </c>
      <c r="B55" s="484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5"/>
    </row>
    <row r="56" spans="1:14" s="180" customFormat="1" ht="15.75" customHeight="1">
      <c r="A56" s="495" t="s">
        <v>17</v>
      </c>
      <c r="B56" s="505" t="s">
        <v>819</v>
      </c>
      <c r="C56" s="295" t="s">
        <v>308</v>
      </c>
      <c r="D56" s="296">
        <v>1000</v>
      </c>
      <c r="E56" s="297">
        <v>600</v>
      </c>
      <c r="F56" s="298">
        <v>40</v>
      </c>
      <c r="G56" s="299">
        <v>14</v>
      </c>
      <c r="H56" s="300">
        <f>D56*E56*G56/1000000</f>
        <v>8.4</v>
      </c>
      <c r="I56" s="301">
        <f>D56*E56*F56*G56/1000000000</f>
        <v>0.33600000000000002</v>
      </c>
      <c r="J56" s="265">
        <v>3092</v>
      </c>
      <c r="K56" s="329">
        <f t="shared" ref="K56:K91" si="14">ROUND(M56*F56/1000,2)</f>
        <v>92.76</v>
      </c>
      <c r="L56" s="302">
        <f t="shared" ref="L56:L108" si="15">ROUND(K56*1.18,2)</f>
        <v>109.46</v>
      </c>
      <c r="M56" s="340">
        <f t="shared" ref="M56:M91" si="16">ROUND(J56*(1-$N$8),2)</f>
        <v>2319</v>
      </c>
      <c r="N56" s="302">
        <f t="shared" ref="N56:N108" si="17">M56*1.18</f>
        <v>2736.42</v>
      </c>
    </row>
    <row r="57" spans="1:14" s="185" customFormat="1" ht="15.75" customHeight="1">
      <c r="A57" s="496"/>
      <c r="B57" s="506"/>
      <c r="C57" s="239" t="s">
        <v>309</v>
      </c>
      <c r="D57" s="232">
        <v>1000</v>
      </c>
      <c r="E57" s="208">
        <v>600</v>
      </c>
      <c r="F57" s="246">
        <v>50</v>
      </c>
      <c r="G57" s="255">
        <v>10</v>
      </c>
      <c r="H57" s="209">
        <f t="shared" ref="H57:H131" si="18">D57*E57*G57/1000000</f>
        <v>6</v>
      </c>
      <c r="I57" s="256">
        <f t="shared" ref="I57:I131" si="19">D57*E57*F57*G57/1000000000</f>
        <v>0.3</v>
      </c>
      <c r="J57" s="278">
        <v>3000</v>
      </c>
      <c r="K57" s="323">
        <f t="shared" si="14"/>
        <v>112.5</v>
      </c>
      <c r="L57" s="216">
        <f t="shared" si="15"/>
        <v>132.75</v>
      </c>
      <c r="M57" s="334">
        <f t="shared" si="16"/>
        <v>2250</v>
      </c>
      <c r="N57" s="216">
        <f t="shared" si="17"/>
        <v>2655</v>
      </c>
    </row>
    <row r="58" spans="1:14" s="185" customFormat="1" ht="15.75" customHeight="1">
      <c r="A58" s="496"/>
      <c r="B58" s="506"/>
      <c r="C58" s="238" t="s">
        <v>308</v>
      </c>
      <c r="D58" s="231">
        <v>1000</v>
      </c>
      <c r="E58" s="210">
        <v>600</v>
      </c>
      <c r="F58" s="245">
        <v>60</v>
      </c>
      <c r="G58" s="253">
        <v>8</v>
      </c>
      <c r="H58" s="211">
        <f t="shared" si="18"/>
        <v>4.8</v>
      </c>
      <c r="I58" s="254">
        <f t="shared" si="19"/>
        <v>0.28799999999999998</v>
      </c>
      <c r="J58" s="266">
        <v>3092</v>
      </c>
      <c r="K58" s="322">
        <f t="shared" si="14"/>
        <v>139.13999999999999</v>
      </c>
      <c r="L58" s="217">
        <f t="shared" si="15"/>
        <v>164.19</v>
      </c>
      <c r="M58" s="333">
        <f t="shared" si="16"/>
        <v>2319</v>
      </c>
      <c r="N58" s="217">
        <f t="shared" si="17"/>
        <v>2736.42</v>
      </c>
    </row>
    <row r="59" spans="1:14" s="185" customFormat="1" ht="15.75" customHeight="1">
      <c r="A59" s="496"/>
      <c r="B59" s="506"/>
      <c r="C59" s="238" t="s">
        <v>308</v>
      </c>
      <c r="D59" s="231">
        <v>1000</v>
      </c>
      <c r="E59" s="210">
        <v>600</v>
      </c>
      <c r="F59" s="245">
        <v>70</v>
      </c>
      <c r="G59" s="253">
        <v>8</v>
      </c>
      <c r="H59" s="211">
        <f t="shared" si="18"/>
        <v>4.8</v>
      </c>
      <c r="I59" s="254">
        <f t="shared" si="19"/>
        <v>0.33600000000000002</v>
      </c>
      <c r="J59" s="266">
        <v>3092</v>
      </c>
      <c r="K59" s="322">
        <f t="shared" si="14"/>
        <v>162.33000000000001</v>
      </c>
      <c r="L59" s="217">
        <f t="shared" si="15"/>
        <v>191.55</v>
      </c>
      <c r="M59" s="333">
        <f t="shared" si="16"/>
        <v>2319</v>
      </c>
      <c r="N59" s="217">
        <f t="shared" si="17"/>
        <v>2736.42</v>
      </c>
    </row>
    <row r="60" spans="1:14" s="185" customFormat="1" ht="15.75" customHeight="1">
      <c r="A60" s="496"/>
      <c r="B60" s="506"/>
      <c r="C60" s="238" t="s">
        <v>308</v>
      </c>
      <c r="D60" s="231">
        <v>1000</v>
      </c>
      <c r="E60" s="210">
        <v>600</v>
      </c>
      <c r="F60" s="245">
        <v>75</v>
      </c>
      <c r="G60" s="253">
        <v>8</v>
      </c>
      <c r="H60" s="211">
        <f t="shared" si="18"/>
        <v>4.8</v>
      </c>
      <c r="I60" s="254">
        <f t="shared" si="19"/>
        <v>0.36</v>
      </c>
      <c r="J60" s="266">
        <v>3092</v>
      </c>
      <c r="K60" s="322">
        <f t="shared" si="14"/>
        <v>173.93</v>
      </c>
      <c r="L60" s="217">
        <f t="shared" si="15"/>
        <v>205.24</v>
      </c>
      <c r="M60" s="333">
        <f t="shared" si="16"/>
        <v>2319</v>
      </c>
      <c r="N60" s="217">
        <f t="shared" si="17"/>
        <v>2736.42</v>
      </c>
    </row>
    <row r="61" spans="1:14" s="185" customFormat="1" ht="15.75" customHeight="1">
      <c r="A61" s="496"/>
      <c r="B61" s="506"/>
      <c r="C61" s="238" t="s">
        <v>308</v>
      </c>
      <c r="D61" s="231">
        <v>1000</v>
      </c>
      <c r="E61" s="210">
        <v>600</v>
      </c>
      <c r="F61" s="245">
        <v>80</v>
      </c>
      <c r="G61" s="253">
        <v>6</v>
      </c>
      <c r="H61" s="211">
        <f t="shared" si="18"/>
        <v>3.6</v>
      </c>
      <c r="I61" s="254">
        <f t="shared" si="19"/>
        <v>0.28799999999999998</v>
      </c>
      <c r="J61" s="266">
        <v>3092</v>
      </c>
      <c r="K61" s="322">
        <f t="shared" si="14"/>
        <v>185.52</v>
      </c>
      <c r="L61" s="217">
        <f t="shared" si="15"/>
        <v>218.91</v>
      </c>
      <c r="M61" s="333">
        <f t="shared" si="16"/>
        <v>2319</v>
      </c>
      <c r="N61" s="217">
        <f t="shared" si="17"/>
        <v>2736.42</v>
      </c>
    </row>
    <row r="62" spans="1:14" s="185" customFormat="1" ht="15.75" customHeight="1">
      <c r="A62" s="496"/>
      <c r="B62" s="506"/>
      <c r="C62" s="238" t="s">
        <v>308</v>
      </c>
      <c r="D62" s="231">
        <v>1000</v>
      </c>
      <c r="E62" s="210">
        <v>600</v>
      </c>
      <c r="F62" s="245">
        <v>90</v>
      </c>
      <c r="G62" s="253">
        <v>6</v>
      </c>
      <c r="H62" s="211">
        <f t="shared" si="18"/>
        <v>3.6</v>
      </c>
      <c r="I62" s="254">
        <f t="shared" si="19"/>
        <v>0.32400000000000001</v>
      </c>
      <c r="J62" s="266">
        <v>3092</v>
      </c>
      <c r="K62" s="322">
        <f t="shared" si="14"/>
        <v>208.71</v>
      </c>
      <c r="L62" s="217">
        <f t="shared" si="15"/>
        <v>246.28</v>
      </c>
      <c r="M62" s="333">
        <f t="shared" si="16"/>
        <v>2319</v>
      </c>
      <c r="N62" s="217">
        <f t="shared" si="17"/>
        <v>2736.42</v>
      </c>
    </row>
    <row r="63" spans="1:14" s="185" customFormat="1" ht="15.75" customHeight="1">
      <c r="A63" s="496"/>
      <c r="B63" s="506"/>
      <c r="C63" s="239" t="s">
        <v>309</v>
      </c>
      <c r="D63" s="232">
        <v>1000</v>
      </c>
      <c r="E63" s="208">
        <v>600</v>
      </c>
      <c r="F63" s="246">
        <v>100</v>
      </c>
      <c r="G63" s="255">
        <v>5</v>
      </c>
      <c r="H63" s="209">
        <f t="shared" si="18"/>
        <v>3</v>
      </c>
      <c r="I63" s="256">
        <f t="shared" si="19"/>
        <v>0.3</v>
      </c>
      <c r="J63" s="278">
        <v>3000</v>
      </c>
      <c r="K63" s="323">
        <f t="shared" si="14"/>
        <v>225</v>
      </c>
      <c r="L63" s="216">
        <f t="shared" si="15"/>
        <v>265.5</v>
      </c>
      <c r="M63" s="334">
        <f t="shared" si="16"/>
        <v>2250</v>
      </c>
      <c r="N63" s="216">
        <f t="shared" si="17"/>
        <v>2655</v>
      </c>
    </row>
    <row r="64" spans="1:14" s="185" customFormat="1" ht="15.75" customHeight="1">
      <c r="A64" s="496"/>
      <c r="B64" s="506"/>
      <c r="C64" s="238" t="s">
        <v>308</v>
      </c>
      <c r="D64" s="231">
        <v>1000</v>
      </c>
      <c r="E64" s="210">
        <v>600</v>
      </c>
      <c r="F64" s="245">
        <v>110</v>
      </c>
      <c r="G64" s="253">
        <v>5</v>
      </c>
      <c r="H64" s="211">
        <f t="shared" si="18"/>
        <v>3</v>
      </c>
      <c r="I64" s="254">
        <f t="shared" si="19"/>
        <v>0.33</v>
      </c>
      <c r="J64" s="266">
        <v>3092</v>
      </c>
      <c r="K64" s="322">
        <f t="shared" si="14"/>
        <v>255.09</v>
      </c>
      <c r="L64" s="217">
        <f t="shared" si="15"/>
        <v>301.01</v>
      </c>
      <c r="M64" s="333">
        <f t="shared" si="16"/>
        <v>2319</v>
      </c>
      <c r="N64" s="217">
        <f t="shared" si="17"/>
        <v>2736.42</v>
      </c>
    </row>
    <row r="65" spans="1:14" s="185" customFormat="1" ht="15.75" customHeight="1">
      <c r="A65" s="496"/>
      <c r="B65" s="506"/>
      <c r="C65" s="238" t="s">
        <v>308</v>
      </c>
      <c r="D65" s="231">
        <v>1000</v>
      </c>
      <c r="E65" s="210">
        <v>600</v>
      </c>
      <c r="F65" s="245">
        <v>120</v>
      </c>
      <c r="G65" s="253">
        <v>4</v>
      </c>
      <c r="H65" s="211">
        <f t="shared" si="18"/>
        <v>2.4</v>
      </c>
      <c r="I65" s="254">
        <f t="shared" si="19"/>
        <v>0.28799999999999998</v>
      </c>
      <c r="J65" s="266">
        <v>3092</v>
      </c>
      <c r="K65" s="322">
        <f t="shared" si="14"/>
        <v>278.27999999999997</v>
      </c>
      <c r="L65" s="217">
        <f t="shared" si="15"/>
        <v>328.37</v>
      </c>
      <c r="M65" s="333">
        <f t="shared" si="16"/>
        <v>2319</v>
      </c>
      <c r="N65" s="217">
        <f t="shared" si="17"/>
        <v>2736.42</v>
      </c>
    </row>
    <row r="66" spans="1:14" s="185" customFormat="1" ht="15.75" customHeight="1">
      <c r="A66" s="496"/>
      <c r="B66" s="506"/>
      <c r="C66" s="238" t="s">
        <v>308</v>
      </c>
      <c r="D66" s="231">
        <v>1000</v>
      </c>
      <c r="E66" s="210">
        <v>600</v>
      </c>
      <c r="F66" s="245">
        <v>130</v>
      </c>
      <c r="G66" s="253">
        <v>4</v>
      </c>
      <c r="H66" s="211">
        <f t="shared" si="18"/>
        <v>2.4</v>
      </c>
      <c r="I66" s="254">
        <f t="shared" si="19"/>
        <v>0.312</v>
      </c>
      <c r="J66" s="266">
        <v>3092</v>
      </c>
      <c r="K66" s="322">
        <f t="shared" si="14"/>
        <v>301.47000000000003</v>
      </c>
      <c r="L66" s="217">
        <f t="shared" si="15"/>
        <v>355.73</v>
      </c>
      <c r="M66" s="333">
        <f t="shared" si="16"/>
        <v>2319</v>
      </c>
      <c r="N66" s="217">
        <f t="shared" si="17"/>
        <v>2736.42</v>
      </c>
    </row>
    <row r="67" spans="1:14" s="185" customFormat="1" ht="15.75" customHeight="1">
      <c r="A67" s="496"/>
      <c r="B67" s="506"/>
      <c r="C67" s="238" t="s">
        <v>308</v>
      </c>
      <c r="D67" s="231">
        <v>1000</v>
      </c>
      <c r="E67" s="210">
        <v>600</v>
      </c>
      <c r="F67" s="245">
        <v>140</v>
      </c>
      <c r="G67" s="253">
        <v>4</v>
      </c>
      <c r="H67" s="211">
        <f t="shared" si="18"/>
        <v>2.4</v>
      </c>
      <c r="I67" s="254">
        <f t="shared" si="19"/>
        <v>0.33600000000000002</v>
      </c>
      <c r="J67" s="266">
        <v>3092</v>
      </c>
      <c r="K67" s="322">
        <f t="shared" si="14"/>
        <v>324.66000000000003</v>
      </c>
      <c r="L67" s="217">
        <f t="shared" si="15"/>
        <v>383.1</v>
      </c>
      <c r="M67" s="333">
        <f t="shared" si="16"/>
        <v>2319</v>
      </c>
      <c r="N67" s="217">
        <f t="shared" si="17"/>
        <v>2736.42</v>
      </c>
    </row>
    <row r="68" spans="1:14" s="185" customFormat="1" ht="15.75" customHeight="1">
      <c r="A68" s="496"/>
      <c r="B68" s="506"/>
      <c r="C68" s="238" t="s">
        <v>308</v>
      </c>
      <c r="D68" s="231">
        <v>1000</v>
      </c>
      <c r="E68" s="210">
        <v>600</v>
      </c>
      <c r="F68" s="245">
        <v>150</v>
      </c>
      <c r="G68" s="253">
        <v>3</v>
      </c>
      <c r="H68" s="211">
        <f t="shared" si="18"/>
        <v>1.8</v>
      </c>
      <c r="I68" s="254">
        <f t="shared" si="19"/>
        <v>0.27</v>
      </c>
      <c r="J68" s="266">
        <v>3092</v>
      </c>
      <c r="K68" s="322">
        <f t="shared" si="14"/>
        <v>347.85</v>
      </c>
      <c r="L68" s="217">
        <f t="shared" si="15"/>
        <v>410.46</v>
      </c>
      <c r="M68" s="333">
        <f t="shared" si="16"/>
        <v>2319</v>
      </c>
      <c r="N68" s="217">
        <f t="shared" si="17"/>
        <v>2736.42</v>
      </c>
    </row>
    <row r="69" spans="1:14" s="185" customFormat="1" ht="15.75" customHeight="1">
      <c r="A69" s="496"/>
      <c r="B69" s="506"/>
      <c r="C69" s="238" t="s">
        <v>308</v>
      </c>
      <c r="D69" s="231">
        <v>1000</v>
      </c>
      <c r="E69" s="210">
        <v>600</v>
      </c>
      <c r="F69" s="245">
        <v>160</v>
      </c>
      <c r="G69" s="253">
        <v>3</v>
      </c>
      <c r="H69" s="211">
        <f t="shared" si="18"/>
        <v>1.8</v>
      </c>
      <c r="I69" s="254">
        <f t="shared" si="19"/>
        <v>0.28799999999999998</v>
      </c>
      <c r="J69" s="266">
        <v>3092</v>
      </c>
      <c r="K69" s="322">
        <f t="shared" si="14"/>
        <v>371.04</v>
      </c>
      <c r="L69" s="217">
        <f t="shared" si="15"/>
        <v>437.83</v>
      </c>
      <c r="M69" s="333">
        <f t="shared" si="16"/>
        <v>2319</v>
      </c>
      <c r="N69" s="217">
        <f t="shared" si="17"/>
        <v>2736.42</v>
      </c>
    </row>
    <row r="70" spans="1:14" s="185" customFormat="1" ht="15.75" customHeight="1">
      <c r="A70" s="496"/>
      <c r="B70" s="506"/>
      <c r="C70" s="238" t="s">
        <v>308</v>
      </c>
      <c r="D70" s="231">
        <v>1000</v>
      </c>
      <c r="E70" s="210">
        <v>600</v>
      </c>
      <c r="F70" s="245">
        <v>170</v>
      </c>
      <c r="G70" s="253">
        <v>3</v>
      </c>
      <c r="H70" s="211">
        <f t="shared" si="18"/>
        <v>1.8</v>
      </c>
      <c r="I70" s="254">
        <f t="shared" si="19"/>
        <v>0.30599999999999999</v>
      </c>
      <c r="J70" s="266">
        <v>3092</v>
      </c>
      <c r="K70" s="322">
        <f t="shared" si="14"/>
        <v>394.23</v>
      </c>
      <c r="L70" s="217">
        <f t="shared" si="15"/>
        <v>465.19</v>
      </c>
      <c r="M70" s="333">
        <f t="shared" si="16"/>
        <v>2319</v>
      </c>
      <c r="N70" s="217">
        <f t="shared" si="17"/>
        <v>2736.42</v>
      </c>
    </row>
    <row r="71" spans="1:14" s="185" customFormat="1" ht="15.75" customHeight="1">
      <c r="A71" s="496"/>
      <c r="B71" s="506"/>
      <c r="C71" s="238" t="s">
        <v>308</v>
      </c>
      <c r="D71" s="231">
        <v>1000</v>
      </c>
      <c r="E71" s="210">
        <v>600</v>
      </c>
      <c r="F71" s="245">
        <v>180</v>
      </c>
      <c r="G71" s="253">
        <v>3</v>
      </c>
      <c r="H71" s="211">
        <f t="shared" si="18"/>
        <v>1.8</v>
      </c>
      <c r="I71" s="254">
        <f t="shared" si="19"/>
        <v>0.32400000000000001</v>
      </c>
      <c r="J71" s="266">
        <v>3092</v>
      </c>
      <c r="K71" s="322">
        <f t="shared" si="14"/>
        <v>417.42</v>
      </c>
      <c r="L71" s="217">
        <f t="shared" si="15"/>
        <v>492.56</v>
      </c>
      <c r="M71" s="333">
        <f t="shared" si="16"/>
        <v>2319</v>
      </c>
      <c r="N71" s="217">
        <f t="shared" si="17"/>
        <v>2736.42</v>
      </c>
    </row>
    <row r="72" spans="1:14" s="185" customFormat="1" ht="15.75" customHeight="1">
      <c r="A72" s="496"/>
      <c r="B72" s="506"/>
      <c r="C72" s="238" t="s">
        <v>308</v>
      </c>
      <c r="D72" s="231">
        <v>1000</v>
      </c>
      <c r="E72" s="210">
        <v>600</v>
      </c>
      <c r="F72" s="245">
        <v>190</v>
      </c>
      <c r="G72" s="253">
        <v>3</v>
      </c>
      <c r="H72" s="211">
        <f t="shared" si="18"/>
        <v>1.8</v>
      </c>
      <c r="I72" s="254">
        <f t="shared" si="19"/>
        <v>0.34200000000000003</v>
      </c>
      <c r="J72" s="266">
        <v>3092</v>
      </c>
      <c r="K72" s="322">
        <f t="shared" si="14"/>
        <v>440.61</v>
      </c>
      <c r="L72" s="217">
        <f t="shared" si="15"/>
        <v>519.91999999999996</v>
      </c>
      <c r="M72" s="333">
        <f t="shared" si="16"/>
        <v>2319</v>
      </c>
      <c r="N72" s="217">
        <f t="shared" si="17"/>
        <v>2736.42</v>
      </c>
    </row>
    <row r="73" spans="1:14" s="185" customFormat="1" ht="15.75" customHeight="1">
      <c r="A73" s="497"/>
      <c r="B73" s="507"/>
      <c r="C73" s="243" t="s">
        <v>308</v>
      </c>
      <c r="D73" s="236">
        <v>1000</v>
      </c>
      <c r="E73" s="218">
        <v>600</v>
      </c>
      <c r="F73" s="250">
        <v>200</v>
      </c>
      <c r="G73" s="263">
        <v>2</v>
      </c>
      <c r="H73" s="219">
        <f t="shared" si="18"/>
        <v>1.2</v>
      </c>
      <c r="I73" s="264">
        <f t="shared" si="19"/>
        <v>0.24</v>
      </c>
      <c r="J73" s="268">
        <v>3092</v>
      </c>
      <c r="K73" s="327">
        <f t="shared" si="14"/>
        <v>463.8</v>
      </c>
      <c r="L73" s="220">
        <f t="shared" si="15"/>
        <v>547.28</v>
      </c>
      <c r="M73" s="338">
        <f t="shared" si="16"/>
        <v>2319</v>
      </c>
      <c r="N73" s="220">
        <f t="shared" si="17"/>
        <v>2736.42</v>
      </c>
    </row>
    <row r="74" spans="1:14" s="189" customFormat="1" ht="31.5" customHeight="1">
      <c r="A74" s="317" t="s">
        <v>306</v>
      </c>
      <c r="B74" s="352" t="s">
        <v>476</v>
      </c>
      <c r="C74" s="239" t="s">
        <v>310</v>
      </c>
      <c r="D74" s="232">
        <v>1000</v>
      </c>
      <c r="E74" s="208">
        <v>600</v>
      </c>
      <c r="F74" s="246">
        <v>27</v>
      </c>
      <c r="G74" s="255">
        <v>12</v>
      </c>
      <c r="H74" s="209">
        <f t="shared" si="18"/>
        <v>7.2</v>
      </c>
      <c r="I74" s="256">
        <f t="shared" si="19"/>
        <v>0.19439999999999999</v>
      </c>
      <c r="J74" s="278">
        <v>3620</v>
      </c>
      <c r="K74" s="323">
        <f t="shared" si="14"/>
        <v>73.31</v>
      </c>
      <c r="L74" s="216">
        <f t="shared" si="15"/>
        <v>86.51</v>
      </c>
      <c r="M74" s="334">
        <f t="shared" si="16"/>
        <v>2715</v>
      </c>
      <c r="N74" s="216">
        <f t="shared" si="17"/>
        <v>3203.7</v>
      </c>
    </row>
    <row r="75" spans="1:14" s="185" customFormat="1" ht="15.75" customHeight="1">
      <c r="A75" s="495" t="s">
        <v>50</v>
      </c>
      <c r="B75" s="505" t="s">
        <v>477</v>
      </c>
      <c r="C75" s="295" t="s">
        <v>308</v>
      </c>
      <c r="D75" s="296">
        <v>1000</v>
      </c>
      <c r="E75" s="297">
        <v>600</v>
      </c>
      <c r="F75" s="298">
        <v>50</v>
      </c>
      <c r="G75" s="299">
        <v>8</v>
      </c>
      <c r="H75" s="300">
        <f t="shared" ref="H75:H91" si="20">D75*E75*G75/1000000</f>
        <v>4.8</v>
      </c>
      <c r="I75" s="301">
        <f t="shared" ref="I75:I91" si="21">D75*E75*F75*G75/1000000000</f>
        <v>0.24</v>
      </c>
      <c r="J75" s="265">
        <v>3548</v>
      </c>
      <c r="K75" s="329">
        <f t="shared" si="14"/>
        <v>133.05000000000001</v>
      </c>
      <c r="L75" s="302">
        <f t="shared" si="15"/>
        <v>157</v>
      </c>
      <c r="M75" s="340">
        <f t="shared" si="16"/>
        <v>2661</v>
      </c>
      <c r="N75" s="302">
        <f t="shared" si="17"/>
        <v>3139.98</v>
      </c>
    </row>
    <row r="76" spans="1:14" s="185" customFormat="1" ht="15.75" customHeight="1">
      <c r="A76" s="496"/>
      <c r="B76" s="506"/>
      <c r="C76" s="238" t="s">
        <v>308</v>
      </c>
      <c r="D76" s="231">
        <v>1000</v>
      </c>
      <c r="E76" s="210">
        <v>600</v>
      </c>
      <c r="F76" s="245">
        <v>60</v>
      </c>
      <c r="G76" s="253">
        <v>6</v>
      </c>
      <c r="H76" s="211">
        <f t="shared" si="20"/>
        <v>3.6</v>
      </c>
      <c r="I76" s="254">
        <f t="shared" si="21"/>
        <v>0.216</v>
      </c>
      <c r="J76" s="266">
        <v>3548</v>
      </c>
      <c r="K76" s="322">
        <f t="shared" si="14"/>
        <v>159.66</v>
      </c>
      <c r="L76" s="217">
        <f t="shared" si="15"/>
        <v>188.4</v>
      </c>
      <c r="M76" s="333">
        <f t="shared" si="16"/>
        <v>2661</v>
      </c>
      <c r="N76" s="217">
        <f t="shared" si="17"/>
        <v>3139.98</v>
      </c>
    </row>
    <row r="77" spans="1:14" s="185" customFormat="1" ht="15.75" customHeight="1">
      <c r="A77" s="496"/>
      <c r="B77" s="506"/>
      <c r="C77" s="238" t="s">
        <v>308</v>
      </c>
      <c r="D77" s="231">
        <v>1000</v>
      </c>
      <c r="E77" s="210">
        <v>600</v>
      </c>
      <c r="F77" s="245">
        <v>70</v>
      </c>
      <c r="G77" s="253">
        <v>6</v>
      </c>
      <c r="H77" s="211">
        <f t="shared" si="20"/>
        <v>3.6</v>
      </c>
      <c r="I77" s="254">
        <f t="shared" si="21"/>
        <v>0.252</v>
      </c>
      <c r="J77" s="266">
        <v>3548</v>
      </c>
      <c r="K77" s="322">
        <f t="shared" si="14"/>
        <v>186.27</v>
      </c>
      <c r="L77" s="217">
        <f t="shared" si="15"/>
        <v>219.8</v>
      </c>
      <c r="M77" s="333">
        <f t="shared" si="16"/>
        <v>2661</v>
      </c>
      <c r="N77" s="217">
        <f t="shared" si="17"/>
        <v>3139.98</v>
      </c>
    </row>
    <row r="78" spans="1:14" s="185" customFormat="1" ht="15.75" customHeight="1">
      <c r="A78" s="496"/>
      <c r="B78" s="506"/>
      <c r="C78" s="238" t="s">
        <v>308</v>
      </c>
      <c r="D78" s="231">
        <v>1000</v>
      </c>
      <c r="E78" s="210">
        <v>600</v>
      </c>
      <c r="F78" s="245">
        <v>75</v>
      </c>
      <c r="G78" s="253">
        <v>6</v>
      </c>
      <c r="H78" s="211">
        <f t="shared" si="20"/>
        <v>3.6</v>
      </c>
      <c r="I78" s="254">
        <f t="shared" si="21"/>
        <v>0.27</v>
      </c>
      <c r="J78" s="266">
        <v>3548</v>
      </c>
      <c r="K78" s="322">
        <f t="shared" si="14"/>
        <v>199.58</v>
      </c>
      <c r="L78" s="217">
        <f t="shared" si="15"/>
        <v>235.5</v>
      </c>
      <c r="M78" s="333">
        <f t="shared" si="16"/>
        <v>2661</v>
      </c>
      <c r="N78" s="217">
        <f t="shared" si="17"/>
        <v>3139.98</v>
      </c>
    </row>
    <row r="79" spans="1:14" s="185" customFormat="1" ht="15.75" customHeight="1">
      <c r="A79" s="496"/>
      <c r="B79" s="506"/>
      <c r="C79" s="238" t="s">
        <v>308</v>
      </c>
      <c r="D79" s="231">
        <v>1000</v>
      </c>
      <c r="E79" s="210">
        <v>600</v>
      </c>
      <c r="F79" s="245">
        <v>80</v>
      </c>
      <c r="G79" s="253">
        <v>6</v>
      </c>
      <c r="H79" s="211">
        <f t="shared" si="20"/>
        <v>3.6</v>
      </c>
      <c r="I79" s="254">
        <f t="shared" si="21"/>
        <v>0.28799999999999998</v>
      </c>
      <c r="J79" s="266">
        <v>3548</v>
      </c>
      <c r="K79" s="322">
        <f t="shared" si="14"/>
        <v>212.88</v>
      </c>
      <c r="L79" s="217">
        <f t="shared" si="15"/>
        <v>251.2</v>
      </c>
      <c r="M79" s="333">
        <f t="shared" si="16"/>
        <v>2661</v>
      </c>
      <c r="N79" s="217">
        <f t="shared" si="17"/>
        <v>3139.98</v>
      </c>
    </row>
    <row r="80" spans="1:14" s="185" customFormat="1" ht="15.75" customHeight="1">
      <c r="A80" s="496"/>
      <c r="B80" s="506"/>
      <c r="C80" s="238" t="s">
        <v>308</v>
      </c>
      <c r="D80" s="231">
        <v>1000</v>
      </c>
      <c r="E80" s="210">
        <v>600</v>
      </c>
      <c r="F80" s="245">
        <v>90</v>
      </c>
      <c r="G80" s="253">
        <v>4</v>
      </c>
      <c r="H80" s="211">
        <f t="shared" si="20"/>
        <v>2.4</v>
      </c>
      <c r="I80" s="254">
        <f t="shared" si="21"/>
        <v>0.216</v>
      </c>
      <c r="J80" s="266">
        <v>3548</v>
      </c>
      <c r="K80" s="322">
        <f t="shared" si="14"/>
        <v>239.49</v>
      </c>
      <c r="L80" s="217">
        <f t="shared" si="15"/>
        <v>282.60000000000002</v>
      </c>
      <c r="M80" s="333">
        <f t="shared" si="16"/>
        <v>2661</v>
      </c>
      <c r="N80" s="217">
        <f t="shared" si="17"/>
        <v>3139.98</v>
      </c>
    </row>
    <row r="81" spans="1:14" s="185" customFormat="1" ht="15.75" customHeight="1">
      <c r="A81" s="496"/>
      <c r="B81" s="506"/>
      <c r="C81" s="238" t="s">
        <v>308</v>
      </c>
      <c r="D81" s="231">
        <v>1000</v>
      </c>
      <c r="E81" s="210">
        <v>600</v>
      </c>
      <c r="F81" s="245">
        <v>100</v>
      </c>
      <c r="G81" s="253">
        <v>4</v>
      </c>
      <c r="H81" s="211">
        <f t="shared" si="20"/>
        <v>2.4</v>
      </c>
      <c r="I81" s="254">
        <f t="shared" si="21"/>
        <v>0.24</v>
      </c>
      <c r="J81" s="266">
        <v>3548</v>
      </c>
      <c r="K81" s="322">
        <f t="shared" si="14"/>
        <v>266.10000000000002</v>
      </c>
      <c r="L81" s="217">
        <f t="shared" si="15"/>
        <v>314</v>
      </c>
      <c r="M81" s="333">
        <f t="shared" si="16"/>
        <v>2661</v>
      </c>
      <c r="N81" s="217">
        <f t="shared" si="17"/>
        <v>3139.98</v>
      </c>
    </row>
    <row r="82" spans="1:14" s="185" customFormat="1" ht="15.75" customHeight="1">
      <c r="A82" s="496"/>
      <c r="B82" s="506"/>
      <c r="C82" s="238" t="s">
        <v>308</v>
      </c>
      <c r="D82" s="231">
        <v>1000</v>
      </c>
      <c r="E82" s="210">
        <v>600</v>
      </c>
      <c r="F82" s="245">
        <v>110</v>
      </c>
      <c r="G82" s="253">
        <v>4</v>
      </c>
      <c r="H82" s="211">
        <f t="shared" si="20"/>
        <v>2.4</v>
      </c>
      <c r="I82" s="254">
        <f t="shared" si="21"/>
        <v>0.26400000000000001</v>
      </c>
      <c r="J82" s="266">
        <v>3548</v>
      </c>
      <c r="K82" s="322">
        <f t="shared" si="14"/>
        <v>292.70999999999998</v>
      </c>
      <c r="L82" s="217">
        <f t="shared" si="15"/>
        <v>345.4</v>
      </c>
      <c r="M82" s="333">
        <f t="shared" si="16"/>
        <v>2661</v>
      </c>
      <c r="N82" s="217">
        <f t="shared" si="17"/>
        <v>3139.98</v>
      </c>
    </row>
    <row r="83" spans="1:14" s="185" customFormat="1" ht="15.75" customHeight="1">
      <c r="A83" s="496"/>
      <c r="B83" s="506"/>
      <c r="C83" s="238" t="s">
        <v>308</v>
      </c>
      <c r="D83" s="231">
        <v>1000</v>
      </c>
      <c r="E83" s="210">
        <v>600</v>
      </c>
      <c r="F83" s="245">
        <v>120</v>
      </c>
      <c r="G83" s="253">
        <v>3</v>
      </c>
      <c r="H83" s="211">
        <f t="shared" si="20"/>
        <v>1.8</v>
      </c>
      <c r="I83" s="254">
        <f t="shared" si="21"/>
        <v>0.216</v>
      </c>
      <c r="J83" s="266">
        <v>3548</v>
      </c>
      <c r="K83" s="322">
        <f t="shared" si="14"/>
        <v>319.32</v>
      </c>
      <c r="L83" s="217">
        <f t="shared" si="15"/>
        <v>376.8</v>
      </c>
      <c r="M83" s="333">
        <f t="shared" si="16"/>
        <v>2661</v>
      </c>
      <c r="N83" s="217">
        <f t="shared" si="17"/>
        <v>3139.98</v>
      </c>
    </row>
    <row r="84" spans="1:14" s="185" customFormat="1" ht="15.75" customHeight="1">
      <c r="A84" s="496"/>
      <c r="B84" s="506"/>
      <c r="C84" s="238" t="s">
        <v>308</v>
      </c>
      <c r="D84" s="231">
        <v>1000</v>
      </c>
      <c r="E84" s="210">
        <v>600</v>
      </c>
      <c r="F84" s="245">
        <v>130</v>
      </c>
      <c r="G84" s="253">
        <v>3</v>
      </c>
      <c r="H84" s="211">
        <f t="shared" si="20"/>
        <v>1.8</v>
      </c>
      <c r="I84" s="254">
        <f t="shared" si="21"/>
        <v>0.23400000000000001</v>
      </c>
      <c r="J84" s="266">
        <v>3548</v>
      </c>
      <c r="K84" s="322">
        <f t="shared" si="14"/>
        <v>345.93</v>
      </c>
      <c r="L84" s="217">
        <f t="shared" si="15"/>
        <v>408.2</v>
      </c>
      <c r="M84" s="333">
        <f t="shared" si="16"/>
        <v>2661</v>
      </c>
      <c r="N84" s="217">
        <f t="shared" si="17"/>
        <v>3139.98</v>
      </c>
    </row>
    <row r="85" spans="1:14" s="185" customFormat="1" ht="15.75" customHeight="1">
      <c r="A85" s="496"/>
      <c r="B85" s="506"/>
      <c r="C85" s="238" t="s">
        <v>308</v>
      </c>
      <c r="D85" s="231">
        <v>1000</v>
      </c>
      <c r="E85" s="210">
        <v>600</v>
      </c>
      <c r="F85" s="245">
        <v>140</v>
      </c>
      <c r="G85" s="253">
        <v>3</v>
      </c>
      <c r="H85" s="211">
        <f t="shared" si="20"/>
        <v>1.8</v>
      </c>
      <c r="I85" s="254">
        <f t="shared" si="21"/>
        <v>0.252</v>
      </c>
      <c r="J85" s="266">
        <v>3548</v>
      </c>
      <c r="K85" s="322">
        <f t="shared" si="14"/>
        <v>372.54</v>
      </c>
      <c r="L85" s="217">
        <f t="shared" si="15"/>
        <v>439.6</v>
      </c>
      <c r="M85" s="333">
        <f t="shared" si="16"/>
        <v>2661</v>
      </c>
      <c r="N85" s="217">
        <f t="shared" si="17"/>
        <v>3139.98</v>
      </c>
    </row>
    <row r="86" spans="1:14" s="185" customFormat="1" ht="15.75" customHeight="1">
      <c r="A86" s="496"/>
      <c r="B86" s="506"/>
      <c r="C86" s="238" t="s">
        <v>308</v>
      </c>
      <c r="D86" s="231">
        <v>1000</v>
      </c>
      <c r="E86" s="210">
        <v>600</v>
      </c>
      <c r="F86" s="245">
        <v>150</v>
      </c>
      <c r="G86" s="253">
        <v>3</v>
      </c>
      <c r="H86" s="211">
        <f t="shared" si="20"/>
        <v>1.8</v>
      </c>
      <c r="I86" s="254">
        <f t="shared" si="21"/>
        <v>0.27</v>
      </c>
      <c r="J86" s="266">
        <v>3548</v>
      </c>
      <c r="K86" s="322">
        <f t="shared" si="14"/>
        <v>399.15</v>
      </c>
      <c r="L86" s="217">
        <f t="shared" si="15"/>
        <v>471</v>
      </c>
      <c r="M86" s="333">
        <f t="shared" si="16"/>
        <v>2661</v>
      </c>
      <c r="N86" s="217">
        <f t="shared" si="17"/>
        <v>3139.98</v>
      </c>
    </row>
    <row r="87" spans="1:14" s="185" customFormat="1" ht="15.75" customHeight="1">
      <c r="A87" s="496"/>
      <c r="B87" s="506"/>
      <c r="C87" s="238" t="s">
        <v>308</v>
      </c>
      <c r="D87" s="231">
        <v>1000</v>
      </c>
      <c r="E87" s="210">
        <v>600</v>
      </c>
      <c r="F87" s="245">
        <v>160</v>
      </c>
      <c r="G87" s="253">
        <v>3</v>
      </c>
      <c r="H87" s="211">
        <f t="shared" si="20"/>
        <v>1.8</v>
      </c>
      <c r="I87" s="254">
        <f t="shared" si="21"/>
        <v>0.28799999999999998</v>
      </c>
      <c r="J87" s="266">
        <v>3548</v>
      </c>
      <c r="K87" s="322">
        <f t="shared" si="14"/>
        <v>425.76</v>
      </c>
      <c r="L87" s="217">
        <f t="shared" si="15"/>
        <v>502.4</v>
      </c>
      <c r="M87" s="333">
        <f t="shared" si="16"/>
        <v>2661</v>
      </c>
      <c r="N87" s="217">
        <f t="shared" si="17"/>
        <v>3139.98</v>
      </c>
    </row>
    <row r="88" spans="1:14" s="185" customFormat="1" ht="15.75" customHeight="1">
      <c r="A88" s="496"/>
      <c r="B88" s="506"/>
      <c r="C88" s="238" t="s">
        <v>308</v>
      </c>
      <c r="D88" s="231">
        <v>1000</v>
      </c>
      <c r="E88" s="210">
        <v>600</v>
      </c>
      <c r="F88" s="245">
        <v>170</v>
      </c>
      <c r="G88" s="253">
        <v>2</v>
      </c>
      <c r="H88" s="211">
        <f t="shared" si="20"/>
        <v>1.2</v>
      </c>
      <c r="I88" s="254">
        <f t="shared" si="21"/>
        <v>0.20399999999999999</v>
      </c>
      <c r="J88" s="266">
        <v>3548</v>
      </c>
      <c r="K88" s="322">
        <f t="shared" si="14"/>
        <v>452.37</v>
      </c>
      <c r="L88" s="217">
        <f t="shared" si="15"/>
        <v>533.79999999999995</v>
      </c>
      <c r="M88" s="333">
        <f t="shared" si="16"/>
        <v>2661</v>
      </c>
      <c r="N88" s="217">
        <f t="shared" si="17"/>
        <v>3139.98</v>
      </c>
    </row>
    <row r="89" spans="1:14" s="185" customFormat="1" ht="15.75" customHeight="1">
      <c r="A89" s="496"/>
      <c r="B89" s="506"/>
      <c r="C89" s="238" t="s">
        <v>308</v>
      </c>
      <c r="D89" s="231">
        <v>1000</v>
      </c>
      <c r="E89" s="210">
        <v>600</v>
      </c>
      <c r="F89" s="245">
        <v>180</v>
      </c>
      <c r="G89" s="253">
        <v>2</v>
      </c>
      <c r="H89" s="211">
        <f t="shared" si="20"/>
        <v>1.2</v>
      </c>
      <c r="I89" s="254">
        <f t="shared" si="21"/>
        <v>0.216</v>
      </c>
      <c r="J89" s="266">
        <v>3548</v>
      </c>
      <c r="K89" s="322">
        <f t="shared" si="14"/>
        <v>478.98</v>
      </c>
      <c r="L89" s="217">
        <f t="shared" si="15"/>
        <v>565.20000000000005</v>
      </c>
      <c r="M89" s="333">
        <f t="shared" si="16"/>
        <v>2661</v>
      </c>
      <c r="N89" s="217">
        <f t="shared" si="17"/>
        <v>3139.98</v>
      </c>
    </row>
    <row r="90" spans="1:14" s="185" customFormat="1" ht="15.75" customHeight="1">
      <c r="A90" s="496"/>
      <c r="B90" s="506"/>
      <c r="C90" s="238" t="s">
        <v>308</v>
      </c>
      <c r="D90" s="231">
        <v>1000</v>
      </c>
      <c r="E90" s="210">
        <v>600</v>
      </c>
      <c r="F90" s="245">
        <v>190</v>
      </c>
      <c r="G90" s="253">
        <v>2</v>
      </c>
      <c r="H90" s="211">
        <f t="shared" si="20"/>
        <v>1.2</v>
      </c>
      <c r="I90" s="254">
        <f t="shared" si="21"/>
        <v>0.22800000000000001</v>
      </c>
      <c r="J90" s="266">
        <v>3548</v>
      </c>
      <c r="K90" s="322">
        <f t="shared" si="14"/>
        <v>505.59</v>
      </c>
      <c r="L90" s="217">
        <f t="shared" si="15"/>
        <v>596.6</v>
      </c>
      <c r="M90" s="333">
        <f t="shared" si="16"/>
        <v>2661</v>
      </c>
      <c r="N90" s="217">
        <f t="shared" si="17"/>
        <v>3139.98</v>
      </c>
    </row>
    <row r="91" spans="1:14" s="185" customFormat="1" ht="15.75" customHeight="1">
      <c r="A91" s="497"/>
      <c r="B91" s="507"/>
      <c r="C91" s="243" t="s">
        <v>308</v>
      </c>
      <c r="D91" s="236">
        <v>1000</v>
      </c>
      <c r="E91" s="218">
        <v>600</v>
      </c>
      <c r="F91" s="250">
        <v>200</v>
      </c>
      <c r="G91" s="263">
        <v>2</v>
      </c>
      <c r="H91" s="219">
        <f t="shared" si="20"/>
        <v>1.2</v>
      </c>
      <c r="I91" s="264">
        <f t="shared" si="21"/>
        <v>0.24</v>
      </c>
      <c r="J91" s="268">
        <v>3548</v>
      </c>
      <c r="K91" s="327">
        <f t="shared" si="14"/>
        <v>532.20000000000005</v>
      </c>
      <c r="L91" s="220">
        <f t="shared" si="15"/>
        <v>628</v>
      </c>
      <c r="M91" s="338">
        <f t="shared" si="16"/>
        <v>2661</v>
      </c>
      <c r="N91" s="220">
        <f t="shared" si="17"/>
        <v>3139.98</v>
      </c>
    </row>
    <row r="92" spans="1:14" s="185" customFormat="1" ht="15.75" customHeight="1">
      <c r="A92" s="495" t="s">
        <v>147</v>
      </c>
      <c r="B92" s="505" t="s">
        <v>489</v>
      </c>
      <c r="C92" s="295" t="s">
        <v>308</v>
      </c>
      <c r="D92" s="296">
        <v>1000</v>
      </c>
      <c r="E92" s="297">
        <v>600</v>
      </c>
      <c r="F92" s="298">
        <v>50</v>
      </c>
      <c r="G92" s="299">
        <v>8</v>
      </c>
      <c r="H92" s="300">
        <v>4.8</v>
      </c>
      <c r="I92" s="301">
        <v>0.24</v>
      </c>
      <c r="J92" s="265">
        <v>4138</v>
      </c>
      <c r="K92" s="329">
        <f t="shared" ref="K92:K108" si="22">ROUND(M92*F92/1000,2)</f>
        <v>155.18</v>
      </c>
      <c r="L92" s="302">
        <f t="shared" si="15"/>
        <v>183.11</v>
      </c>
      <c r="M92" s="340">
        <f t="shared" ref="M92:M108" si="23">ROUND(J92*(1-$N$8),2)</f>
        <v>3103.5</v>
      </c>
      <c r="N92" s="302">
        <f t="shared" si="17"/>
        <v>3662.1299999999997</v>
      </c>
    </row>
    <row r="93" spans="1:14" s="185" customFormat="1" ht="15.75" customHeight="1">
      <c r="A93" s="496"/>
      <c r="B93" s="506"/>
      <c r="C93" s="238" t="s">
        <v>308</v>
      </c>
      <c r="D93" s="231">
        <v>1000</v>
      </c>
      <c r="E93" s="210">
        <v>600</v>
      </c>
      <c r="F93" s="245">
        <v>60</v>
      </c>
      <c r="G93" s="253">
        <v>6</v>
      </c>
      <c r="H93" s="211">
        <v>3.6</v>
      </c>
      <c r="I93" s="254">
        <v>0.216</v>
      </c>
      <c r="J93" s="266">
        <v>4024</v>
      </c>
      <c r="K93" s="322">
        <f t="shared" si="22"/>
        <v>181.08</v>
      </c>
      <c r="L93" s="217">
        <f t="shared" si="15"/>
        <v>213.67</v>
      </c>
      <c r="M93" s="333">
        <f t="shared" si="23"/>
        <v>3018</v>
      </c>
      <c r="N93" s="217">
        <f t="shared" si="17"/>
        <v>3561.24</v>
      </c>
    </row>
    <row r="94" spans="1:14" s="185" customFormat="1" ht="15.75" customHeight="1">
      <c r="A94" s="496"/>
      <c r="B94" s="506"/>
      <c r="C94" s="238" t="s">
        <v>308</v>
      </c>
      <c r="D94" s="231">
        <v>1000</v>
      </c>
      <c r="E94" s="210">
        <v>600</v>
      </c>
      <c r="F94" s="245">
        <v>70</v>
      </c>
      <c r="G94" s="253">
        <v>6</v>
      </c>
      <c r="H94" s="211">
        <v>3.6</v>
      </c>
      <c r="I94" s="254">
        <v>0.252</v>
      </c>
      <c r="J94" s="266">
        <v>3942</v>
      </c>
      <c r="K94" s="322">
        <f t="shared" si="22"/>
        <v>206.96</v>
      </c>
      <c r="L94" s="217">
        <f t="shared" si="15"/>
        <v>244.21</v>
      </c>
      <c r="M94" s="333">
        <f t="shared" si="23"/>
        <v>2956.5</v>
      </c>
      <c r="N94" s="217">
        <f t="shared" si="17"/>
        <v>3488.6699999999996</v>
      </c>
    </row>
    <row r="95" spans="1:14" s="185" customFormat="1" ht="15.75" customHeight="1">
      <c r="A95" s="496"/>
      <c r="B95" s="506"/>
      <c r="C95" s="238" t="s">
        <v>308</v>
      </c>
      <c r="D95" s="231">
        <v>1000</v>
      </c>
      <c r="E95" s="210">
        <v>600</v>
      </c>
      <c r="F95" s="245">
        <v>75</v>
      </c>
      <c r="G95" s="253">
        <v>6</v>
      </c>
      <c r="H95" s="211">
        <v>3.6</v>
      </c>
      <c r="I95" s="254">
        <v>0.27</v>
      </c>
      <c r="J95" s="266">
        <v>3908</v>
      </c>
      <c r="K95" s="322">
        <f t="shared" si="22"/>
        <v>219.83</v>
      </c>
      <c r="L95" s="217">
        <f t="shared" si="15"/>
        <v>259.39999999999998</v>
      </c>
      <c r="M95" s="333">
        <f t="shared" si="23"/>
        <v>2931</v>
      </c>
      <c r="N95" s="217">
        <f t="shared" si="17"/>
        <v>3458.58</v>
      </c>
    </row>
    <row r="96" spans="1:14" s="185" customFormat="1" ht="15.75" customHeight="1">
      <c r="A96" s="496"/>
      <c r="B96" s="506"/>
      <c r="C96" s="238" t="s">
        <v>308</v>
      </c>
      <c r="D96" s="231">
        <v>1000</v>
      </c>
      <c r="E96" s="210">
        <v>600</v>
      </c>
      <c r="F96" s="245">
        <v>80</v>
      </c>
      <c r="G96" s="253">
        <v>6</v>
      </c>
      <c r="H96" s="211">
        <v>3.6</v>
      </c>
      <c r="I96" s="254">
        <v>0.28799999999999998</v>
      </c>
      <c r="J96" s="266">
        <v>3880</v>
      </c>
      <c r="K96" s="322">
        <f t="shared" si="22"/>
        <v>232.8</v>
      </c>
      <c r="L96" s="217">
        <f t="shared" si="15"/>
        <v>274.7</v>
      </c>
      <c r="M96" s="333">
        <f t="shared" si="23"/>
        <v>2910</v>
      </c>
      <c r="N96" s="217">
        <f t="shared" si="17"/>
        <v>3433.7999999999997</v>
      </c>
    </row>
    <row r="97" spans="1:14" s="185" customFormat="1" ht="15.75" customHeight="1">
      <c r="A97" s="496"/>
      <c r="B97" s="506"/>
      <c r="C97" s="238" t="s">
        <v>308</v>
      </c>
      <c r="D97" s="231">
        <v>1000</v>
      </c>
      <c r="E97" s="210">
        <v>600</v>
      </c>
      <c r="F97" s="245">
        <v>90</v>
      </c>
      <c r="G97" s="253">
        <v>4</v>
      </c>
      <c r="H97" s="211">
        <v>2.4</v>
      </c>
      <c r="I97" s="254">
        <v>0.216</v>
      </c>
      <c r="J97" s="266">
        <v>3832</v>
      </c>
      <c r="K97" s="322">
        <f t="shared" si="22"/>
        <v>258.66000000000003</v>
      </c>
      <c r="L97" s="217">
        <f t="shared" si="15"/>
        <v>305.22000000000003</v>
      </c>
      <c r="M97" s="333">
        <f t="shared" si="23"/>
        <v>2874</v>
      </c>
      <c r="N97" s="217">
        <f t="shared" si="17"/>
        <v>3391.3199999999997</v>
      </c>
    </row>
    <row r="98" spans="1:14" s="185" customFormat="1" ht="15.75" customHeight="1">
      <c r="A98" s="496"/>
      <c r="B98" s="506"/>
      <c r="C98" s="238" t="s">
        <v>308</v>
      </c>
      <c r="D98" s="231">
        <v>1000</v>
      </c>
      <c r="E98" s="210">
        <v>600</v>
      </c>
      <c r="F98" s="245">
        <v>100</v>
      </c>
      <c r="G98" s="253">
        <v>4</v>
      </c>
      <c r="H98" s="211">
        <v>2.4</v>
      </c>
      <c r="I98" s="254">
        <v>0.24</v>
      </c>
      <c r="J98" s="266">
        <v>3794</v>
      </c>
      <c r="K98" s="322">
        <f t="shared" si="22"/>
        <v>284.55</v>
      </c>
      <c r="L98" s="217">
        <f t="shared" si="15"/>
        <v>335.77</v>
      </c>
      <c r="M98" s="333">
        <f t="shared" si="23"/>
        <v>2845.5</v>
      </c>
      <c r="N98" s="217">
        <f t="shared" si="17"/>
        <v>3357.6899999999996</v>
      </c>
    </row>
    <row r="99" spans="1:14" s="185" customFormat="1" ht="15.75" customHeight="1">
      <c r="A99" s="496"/>
      <c r="B99" s="506"/>
      <c r="C99" s="238" t="s">
        <v>308</v>
      </c>
      <c r="D99" s="231">
        <v>1000</v>
      </c>
      <c r="E99" s="210">
        <v>600</v>
      </c>
      <c r="F99" s="245">
        <v>110</v>
      </c>
      <c r="G99" s="253">
        <v>4</v>
      </c>
      <c r="H99" s="211">
        <v>2.4</v>
      </c>
      <c r="I99" s="254">
        <v>0.26400000000000001</v>
      </c>
      <c r="J99" s="266">
        <v>3764</v>
      </c>
      <c r="K99" s="322">
        <f t="shared" si="22"/>
        <v>310.52999999999997</v>
      </c>
      <c r="L99" s="217">
        <f t="shared" si="15"/>
        <v>366.43</v>
      </c>
      <c r="M99" s="333">
        <f t="shared" si="23"/>
        <v>2823</v>
      </c>
      <c r="N99" s="217">
        <f t="shared" si="17"/>
        <v>3331.14</v>
      </c>
    </row>
    <row r="100" spans="1:14" s="185" customFormat="1" ht="15.75" customHeight="1">
      <c r="A100" s="496"/>
      <c r="B100" s="506"/>
      <c r="C100" s="238" t="s">
        <v>308</v>
      </c>
      <c r="D100" s="231">
        <v>1000</v>
      </c>
      <c r="E100" s="210">
        <v>600</v>
      </c>
      <c r="F100" s="245">
        <v>120</v>
      </c>
      <c r="G100" s="253">
        <v>3</v>
      </c>
      <c r="H100" s="211">
        <v>1.8</v>
      </c>
      <c r="I100" s="254">
        <v>0.216</v>
      </c>
      <c r="J100" s="266">
        <v>3736</v>
      </c>
      <c r="K100" s="322">
        <f t="shared" si="22"/>
        <v>336.24</v>
      </c>
      <c r="L100" s="217">
        <f t="shared" si="15"/>
        <v>396.76</v>
      </c>
      <c r="M100" s="333">
        <f t="shared" si="23"/>
        <v>2802</v>
      </c>
      <c r="N100" s="217">
        <f t="shared" si="17"/>
        <v>3306.3599999999997</v>
      </c>
    </row>
    <row r="101" spans="1:14" s="185" customFormat="1" ht="15.75" customHeight="1">
      <c r="A101" s="496"/>
      <c r="B101" s="506"/>
      <c r="C101" s="238" t="s">
        <v>308</v>
      </c>
      <c r="D101" s="231">
        <v>1000</v>
      </c>
      <c r="E101" s="210">
        <v>600</v>
      </c>
      <c r="F101" s="245">
        <v>130</v>
      </c>
      <c r="G101" s="253">
        <v>3</v>
      </c>
      <c r="H101" s="211">
        <v>1.8</v>
      </c>
      <c r="I101" s="254">
        <v>0.23400000000000001</v>
      </c>
      <c r="J101" s="266">
        <v>3714</v>
      </c>
      <c r="K101" s="322">
        <f t="shared" si="22"/>
        <v>362.12</v>
      </c>
      <c r="L101" s="217">
        <f t="shared" si="15"/>
        <v>427.3</v>
      </c>
      <c r="M101" s="333">
        <f t="shared" si="23"/>
        <v>2785.5</v>
      </c>
      <c r="N101" s="217">
        <f t="shared" si="17"/>
        <v>3286.89</v>
      </c>
    </row>
    <row r="102" spans="1:14" s="185" customFormat="1" ht="15.75" customHeight="1">
      <c r="A102" s="496"/>
      <c r="B102" s="506"/>
      <c r="C102" s="238" t="s">
        <v>308</v>
      </c>
      <c r="D102" s="231">
        <v>1000</v>
      </c>
      <c r="E102" s="210">
        <v>600</v>
      </c>
      <c r="F102" s="245">
        <v>140</v>
      </c>
      <c r="G102" s="253">
        <v>3</v>
      </c>
      <c r="H102" s="211">
        <v>1.8</v>
      </c>
      <c r="I102" s="254">
        <v>0.252</v>
      </c>
      <c r="J102" s="266">
        <v>3696</v>
      </c>
      <c r="K102" s="322">
        <f t="shared" si="22"/>
        <v>388.08</v>
      </c>
      <c r="L102" s="217">
        <f t="shared" si="15"/>
        <v>457.93</v>
      </c>
      <c r="M102" s="333">
        <f t="shared" si="23"/>
        <v>2772</v>
      </c>
      <c r="N102" s="217">
        <f t="shared" si="17"/>
        <v>3270.96</v>
      </c>
    </row>
    <row r="103" spans="1:14" s="185" customFormat="1" ht="15.75" customHeight="1">
      <c r="A103" s="496"/>
      <c r="B103" s="506"/>
      <c r="C103" s="238" t="s">
        <v>308</v>
      </c>
      <c r="D103" s="231">
        <v>1000</v>
      </c>
      <c r="E103" s="210">
        <v>600</v>
      </c>
      <c r="F103" s="245">
        <v>150</v>
      </c>
      <c r="G103" s="253">
        <v>3</v>
      </c>
      <c r="H103" s="211">
        <v>1.8</v>
      </c>
      <c r="I103" s="254">
        <v>0.27</v>
      </c>
      <c r="J103" s="266">
        <v>3680</v>
      </c>
      <c r="K103" s="322">
        <f t="shared" si="22"/>
        <v>414</v>
      </c>
      <c r="L103" s="217">
        <f t="shared" si="15"/>
        <v>488.52</v>
      </c>
      <c r="M103" s="333">
        <f t="shared" si="23"/>
        <v>2760</v>
      </c>
      <c r="N103" s="217">
        <f t="shared" si="17"/>
        <v>3256.7999999999997</v>
      </c>
    </row>
    <row r="104" spans="1:14" s="185" customFormat="1" ht="15.75" customHeight="1">
      <c r="A104" s="496"/>
      <c r="B104" s="506"/>
      <c r="C104" s="238" t="s">
        <v>308</v>
      </c>
      <c r="D104" s="231">
        <v>1000</v>
      </c>
      <c r="E104" s="210">
        <v>600</v>
      </c>
      <c r="F104" s="245">
        <v>160</v>
      </c>
      <c r="G104" s="253">
        <v>3</v>
      </c>
      <c r="H104" s="211">
        <v>1.8</v>
      </c>
      <c r="I104" s="254">
        <v>0.28799999999999998</v>
      </c>
      <c r="J104" s="266">
        <v>3666</v>
      </c>
      <c r="K104" s="322">
        <f t="shared" si="22"/>
        <v>439.92</v>
      </c>
      <c r="L104" s="217">
        <f t="shared" si="15"/>
        <v>519.11</v>
      </c>
      <c r="M104" s="333">
        <f t="shared" si="23"/>
        <v>2749.5</v>
      </c>
      <c r="N104" s="217">
        <f t="shared" si="17"/>
        <v>3244.41</v>
      </c>
    </row>
    <row r="105" spans="1:14" s="185" customFormat="1" ht="15.75" customHeight="1">
      <c r="A105" s="496"/>
      <c r="B105" s="506"/>
      <c r="C105" s="238" t="s">
        <v>308</v>
      </c>
      <c r="D105" s="231">
        <v>1000</v>
      </c>
      <c r="E105" s="210">
        <v>600</v>
      </c>
      <c r="F105" s="245">
        <v>170</v>
      </c>
      <c r="G105" s="253">
        <v>2</v>
      </c>
      <c r="H105" s="211">
        <v>1.2</v>
      </c>
      <c r="I105" s="254">
        <v>0.20399999999999999</v>
      </c>
      <c r="J105" s="266">
        <v>3650</v>
      </c>
      <c r="K105" s="322">
        <f t="shared" si="22"/>
        <v>465.38</v>
      </c>
      <c r="L105" s="217">
        <f t="shared" si="15"/>
        <v>549.15</v>
      </c>
      <c r="M105" s="333">
        <f t="shared" si="23"/>
        <v>2737.5</v>
      </c>
      <c r="N105" s="217">
        <f t="shared" si="17"/>
        <v>3230.25</v>
      </c>
    </row>
    <row r="106" spans="1:14" s="185" customFormat="1" ht="15.75" customHeight="1">
      <c r="A106" s="496"/>
      <c r="B106" s="506"/>
      <c r="C106" s="238" t="s">
        <v>308</v>
      </c>
      <c r="D106" s="231">
        <v>1000</v>
      </c>
      <c r="E106" s="210">
        <v>600</v>
      </c>
      <c r="F106" s="245">
        <v>180</v>
      </c>
      <c r="G106" s="253">
        <v>2</v>
      </c>
      <c r="H106" s="211">
        <v>1.2</v>
      </c>
      <c r="I106" s="254">
        <v>0.216</v>
      </c>
      <c r="J106" s="266">
        <v>3640</v>
      </c>
      <c r="K106" s="322">
        <f t="shared" si="22"/>
        <v>491.4</v>
      </c>
      <c r="L106" s="217">
        <f t="shared" si="15"/>
        <v>579.85</v>
      </c>
      <c r="M106" s="333">
        <f t="shared" si="23"/>
        <v>2730</v>
      </c>
      <c r="N106" s="217">
        <f t="shared" si="17"/>
        <v>3221.3999999999996</v>
      </c>
    </row>
    <row r="107" spans="1:14" s="185" customFormat="1" ht="15.75" customHeight="1">
      <c r="A107" s="496"/>
      <c r="B107" s="506"/>
      <c r="C107" s="238" t="s">
        <v>308</v>
      </c>
      <c r="D107" s="231">
        <v>1000</v>
      </c>
      <c r="E107" s="210">
        <v>600</v>
      </c>
      <c r="F107" s="245">
        <v>190</v>
      </c>
      <c r="G107" s="253">
        <v>2</v>
      </c>
      <c r="H107" s="211">
        <v>1.2</v>
      </c>
      <c r="I107" s="254">
        <v>0.22800000000000001</v>
      </c>
      <c r="J107" s="266">
        <v>3630</v>
      </c>
      <c r="K107" s="322">
        <f t="shared" si="22"/>
        <v>517.28</v>
      </c>
      <c r="L107" s="217">
        <f t="shared" si="15"/>
        <v>610.39</v>
      </c>
      <c r="M107" s="333">
        <f t="shared" si="23"/>
        <v>2722.5</v>
      </c>
      <c r="N107" s="217">
        <f t="shared" si="17"/>
        <v>3212.5499999999997</v>
      </c>
    </row>
    <row r="108" spans="1:14" s="185" customFormat="1" ht="15.75" customHeight="1">
      <c r="A108" s="497"/>
      <c r="B108" s="507"/>
      <c r="C108" s="243" t="s">
        <v>308</v>
      </c>
      <c r="D108" s="236">
        <v>1000</v>
      </c>
      <c r="E108" s="218">
        <v>600</v>
      </c>
      <c r="F108" s="250">
        <v>200</v>
      </c>
      <c r="G108" s="263">
        <v>2</v>
      </c>
      <c r="H108" s="219">
        <v>1.2</v>
      </c>
      <c r="I108" s="264">
        <v>0.24</v>
      </c>
      <c r="J108" s="268">
        <v>3622</v>
      </c>
      <c r="K108" s="327">
        <f t="shared" si="22"/>
        <v>543.29999999999995</v>
      </c>
      <c r="L108" s="220">
        <f t="shared" si="15"/>
        <v>641.09</v>
      </c>
      <c r="M108" s="338">
        <f t="shared" si="23"/>
        <v>2716.5</v>
      </c>
      <c r="N108" s="220">
        <f t="shared" si="17"/>
        <v>3205.47</v>
      </c>
    </row>
    <row r="109" spans="1:14" s="180" customFormat="1" ht="15.75" customHeight="1">
      <c r="A109" s="483" t="s">
        <v>151</v>
      </c>
      <c r="B109" s="484"/>
      <c r="C109" s="484"/>
      <c r="D109" s="484"/>
      <c r="E109" s="484"/>
      <c r="F109" s="484"/>
      <c r="G109" s="484"/>
      <c r="H109" s="484"/>
      <c r="I109" s="484"/>
      <c r="J109" s="484">
        <v>0</v>
      </c>
      <c r="K109" s="484"/>
      <c r="L109" s="484"/>
      <c r="M109" s="484"/>
      <c r="N109" s="485"/>
    </row>
    <row r="110" spans="1:14" s="185" customFormat="1" ht="15.75" customHeight="1">
      <c r="A110" s="495" t="s">
        <v>150</v>
      </c>
      <c r="B110" s="511" t="s">
        <v>482</v>
      </c>
      <c r="C110" s="237" t="s">
        <v>309</v>
      </c>
      <c r="D110" s="230">
        <v>1000</v>
      </c>
      <c r="E110" s="212">
        <v>600</v>
      </c>
      <c r="F110" s="244">
        <v>50</v>
      </c>
      <c r="G110" s="251">
        <v>4</v>
      </c>
      <c r="H110" s="213">
        <f>D110*E110*G110/1000000</f>
        <v>2.4</v>
      </c>
      <c r="I110" s="252">
        <f>D110*E110*F110*G110/1000000000</f>
        <v>0.12</v>
      </c>
      <c r="J110" s="277">
        <v>6164</v>
      </c>
      <c r="K110" s="321">
        <f t="shared" ref="K110:K111" si="24">ROUND(M110*F110/1000,2)</f>
        <v>231.15</v>
      </c>
      <c r="L110" s="214">
        <f t="shared" ref="L110:L111" si="25">ROUND(K110*1.18,2)</f>
        <v>272.76</v>
      </c>
      <c r="M110" s="332">
        <f t="shared" ref="M110:M111" si="26">ROUND(J110*(1-$N$8),2)</f>
        <v>4623</v>
      </c>
      <c r="N110" s="214">
        <f t="shared" ref="N110:N111" si="27">M110*1.18</f>
        <v>5455.1399999999994</v>
      </c>
    </row>
    <row r="111" spans="1:14" s="185" customFormat="1" ht="15.75" customHeight="1">
      <c r="A111" s="497"/>
      <c r="B111" s="512"/>
      <c r="C111" s="241" t="s">
        <v>310</v>
      </c>
      <c r="D111" s="234">
        <v>1000</v>
      </c>
      <c r="E111" s="227">
        <v>600</v>
      </c>
      <c r="F111" s="248">
        <v>100</v>
      </c>
      <c r="G111" s="259">
        <v>2</v>
      </c>
      <c r="H111" s="228">
        <f>D111*E111*G111/1000000</f>
        <v>1.2</v>
      </c>
      <c r="I111" s="260">
        <f>D111*E111*F111*G111/1000000000</f>
        <v>0.12</v>
      </c>
      <c r="J111" s="279">
        <v>6164</v>
      </c>
      <c r="K111" s="325">
        <f t="shared" si="24"/>
        <v>462.3</v>
      </c>
      <c r="L111" s="229">
        <f t="shared" si="25"/>
        <v>545.51</v>
      </c>
      <c r="M111" s="336">
        <f t="shared" si="26"/>
        <v>4623</v>
      </c>
      <c r="N111" s="229">
        <f t="shared" si="27"/>
        <v>5455.1399999999994</v>
      </c>
    </row>
    <row r="112" spans="1:14" s="185" customFormat="1" ht="15.75" customHeight="1">
      <c r="A112" s="483" t="s">
        <v>781</v>
      </c>
      <c r="B112" s="484"/>
      <c r="C112" s="484"/>
      <c r="D112" s="484"/>
      <c r="E112" s="484"/>
      <c r="F112" s="484"/>
      <c r="G112" s="484"/>
      <c r="H112" s="484"/>
      <c r="I112" s="484"/>
      <c r="J112" s="484">
        <v>0</v>
      </c>
      <c r="K112" s="484"/>
      <c r="L112" s="484"/>
      <c r="M112" s="484"/>
      <c r="N112" s="485"/>
    </row>
    <row r="113" spans="1:14" s="185" customFormat="1" ht="15.75" customHeight="1">
      <c r="A113" s="508" t="s">
        <v>9</v>
      </c>
      <c r="B113" s="505" t="s">
        <v>782</v>
      </c>
      <c r="C113" s="237" t="s">
        <v>309</v>
      </c>
      <c r="D113" s="230">
        <v>1000</v>
      </c>
      <c r="E113" s="212">
        <v>600</v>
      </c>
      <c r="F113" s="244">
        <v>25</v>
      </c>
      <c r="G113" s="251">
        <v>8</v>
      </c>
      <c r="H113" s="213">
        <f t="shared" si="18"/>
        <v>4.8</v>
      </c>
      <c r="I113" s="252">
        <f t="shared" si="19"/>
        <v>0.12</v>
      </c>
      <c r="J113" s="277">
        <v>6356</v>
      </c>
      <c r="K113" s="321">
        <f t="shared" ref="K113:K131" si="28">ROUND(M113*F113/1000,2)</f>
        <v>119.18</v>
      </c>
      <c r="L113" s="214">
        <f t="shared" ref="L113:L131" si="29">ROUND(K113*1.18,2)</f>
        <v>140.63</v>
      </c>
      <c r="M113" s="332">
        <f t="shared" ref="M113:M131" si="30">ROUND(J113*(1-$N$8),2)</f>
        <v>4767</v>
      </c>
      <c r="N113" s="214">
        <f t="shared" ref="N113:N131" si="31">M113*1.18</f>
        <v>5625.0599999999995</v>
      </c>
    </row>
    <row r="114" spans="1:14" s="185" customFormat="1" ht="15.75" customHeight="1">
      <c r="A114" s="509"/>
      <c r="B114" s="506"/>
      <c r="C114" s="238" t="s">
        <v>308</v>
      </c>
      <c r="D114" s="231">
        <v>1000</v>
      </c>
      <c r="E114" s="210">
        <v>600</v>
      </c>
      <c r="F114" s="245">
        <v>30</v>
      </c>
      <c r="G114" s="253">
        <v>8</v>
      </c>
      <c r="H114" s="211">
        <f t="shared" si="18"/>
        <v>4.8</v>
      </c>
      <c r="I114" s="254">
        <f t="shared" si="19"/>
        <v>0.14399999999999999</v>
      </c>
      <c r="J114" s="266">
        <v>6548</v>
      </c>
      <c r="K114" s="322">
        <f t="shared" si="28"/>
        <v>147.33000000000001</v>
      </c>
      <c r="L114" s="217">
        <f t="shared" si="29"/>
        <v>173.85</v>
      </c>
      <c r="M114" s="333">
        <f t="shared" si="30"/>
        <v>4911</v>
      </c>
      <c r="N114" s="217">
        <f t="shared" si="31"/>
        <v>5794.98</v>
      </c>
    </row>
    <row r="115" spans="1:14" s="185" customFormat="1" ht="15.75" customHeight="1">
      <c r="A115" s="509"/>
      <c r="B115" s="506"/>
      <c r="C115" s="238" t="s">
        <v>308</v>
      </c>
      <c r="D115" s="231">
        <v>1000</v>
      </c>
      <c r="E115" s="210">
        <v>600</v>
      </c>
      <c r="F115" s="245">
        <v>40</v>
      </c>
      <c r="G115" s="253">
        <v>6</v>
      </c>
      <c r="H115" s="211">
        <f t="shared" si="18"/>
        <v>3.6</v>
      </c>
      <c r="I115" s="254">
        <f t="shared" si="19"/>
        <v>0.14399999999999999</v>
      </c>
      <c r="J115" s="266">
        <v>6548</v>
      </c>
      <c r="K115" s="322">
        <f t="shared" si="28"/>
        <v>196.44</v>
      </c>
      <c r="L115" s="217">
        <f t="shared" si="29"/>
        <v>231.8</v>
      </c>
      <c r="M115" s="333">
        <f t="shared" si="30"/>
        <v>4911</v>
      </c>
      <c r="N115" s="217">
        <f t="shared" si="31"/>
        <v>5794.98</v>
      </c>
    </row>
    <row r="116" spans="1:14" s="185" customFormat="1" ht="15.75" customHeight="1">
      <c r="A116" s="509"/>
      <c r="B116" s="506"/>
      <c r="C116" s="303" t="s">
        <v>311</v>
      </c>
      <c r="D116" s="304">
        <v>1000</v>
      </c>
      <c r="E116" s="305">
        <v>600</v>
      </c>
      <c r="F116" s="306">
        <v>50</v>
      </c>
      <c r="G116" s="307">
        <v>4</v>
      </c>
      <c r="H116" s="308">
        <f t="shared" si="18"/>
        <v>2.4</v>
      </c>
      <c r="I116" s="309">
        <f t="shared" si="19"/>
        <v>0.12</v>
      </c>
      <c r="J116" s="282">
        <v>6484</v>
      </c>
      <c r="K116" s="330">
        <f t="shared" si="28"/>
        <v>243.15</v>
      </c>
      <c r="L116" s="283">
        <f t="shared" si="29"/>
        <v>286.92</v>
      </c>
      <c r="M116" s="341">
        <f t="shared" si="30"/>
        <v>4863</v>
      </c>
      <c r="N116" s="283">
        <f t="shared" si="31"/>
        <v>5738.34</v>
      </c>
    </row>
    <row r="117" spans="1:14" s="185" customFormat="1" ht="15.75" customHeight="1">
      <c r="A117" s="509"/>
      <c r="B117" s="506"/>
      <c r="C117" s="238" t="s">
        <v>308</v>
      </c>
      <c r="D117" s="231">
        <v>1000</v>
      </c>
      <c r="E117" s="210">
        <v>600</v>
      </c>
      <c r="F117" s="245">
        <v>60</v>
      </c>
      <c r="G117" s="253">
        <v>4</v>
      </c>
      <c r="H117" s="211">
        <f t="shared" si="18"/>
        <v>2.4</v>
      </c>
      <c r="I117" s="254">
        <f t="shared" si="19"/>
        <v>0.14399999999999999</v>
      </c>
      <c r="J117" s="266">
        <v>6548</v>
      </c>
      <c r="K117" s="322">
        <f t="shared" si="28"/>
        <v>294.66000000000003</v>
      </c>
      <c r="L117" s="217">
        <f t="shared" si="29"/>
        <v>347.7</v>
      </c>
      <c r="M117" s="333">
        <f t="shared" si="30"/>
        <v>4911</v>
      </c>
      <c r="N117" s="217">
        <f t="shared" si="31"/>
        <v>5794.98</v>
      </c>
    </row>
    <row r="118" spans="1:14" s="185" customFormat="1" ht="15.75" customHeight="1">
      <c r="A118" s="509"/>
      <c r="B118" s="506"/>
      <c r="C118" s="238" t="s">
        <v>308</v>
      </c>
      <c r="D118" s="231">
        <v>1000</v>
      </c>
      <c r="E118" s="210">
        <v>600</v>
      </c>
      <c r="F118" s="245">
        <v>70</v>
      </c>
      <c r="G118" s="253">
        <v>4</v>
      </c>
      <c r="H118" s="211">
        <f t="shared" si="18"/>
        <v>2.4</v>
      </c>
      <c r="I118" s="254">
        <f t="shared" si="19"/>
        <v>0.16800000000000001</v>
      </c>
      <c r="J118" s="266">
        <v>6548</v>
      </c>
      <c r="K118" s="322">
        <f t="shared" si="28"/>
        <v>343.77</v>
      </c>
      <c r="L118" s="217">
        <f t="shared" si="29"/>
        <v>405.65</v>
      </c>
      <c r="M118" s="333">
        <f t="shared" si="30"/>
        <v>4911</v>
      </c>
      <c r="N118" s="217">
        <f t="shared" si="31"/>
        <v>5794.98</v>
      </c>
    </row>
    <row r="119" spans="1:14" s="185" customFormat="1" ht="15.75" customHeight="1">
      <c r="A119" s="509"/>
      <c r="B119" s="506"/>
      <c r="C119" s="238" t="s">
        <v>308</v>
      </c>
      <c r="D119" s="231">
        <v>1000</v>
      </c>
      <c r="E119" s="210">
        <v>600</v>
      </c>
      <c r="F119" s="245">
        <v>80</v>
      </c>
      <c r="G119" s="253">
        <v>3</v>
      </c>
      <c r="H119" s="211">
        <f t="shared" si="18"/>
        <v>1.8</v>
      </c>
      <c r="I119" s="254">
        <f t="shared" si="19"/>
        <v>0.14399999999999999</v>
      </c>
      <c r="J119" s="266">
        <v>6548</v>
      </c>
      <c r="K119" s="322">
        <f t="shared" si="28"/>
        <v>392.88</v>
      </c>
      <c r="L119" s="217">
        <f t="shared" si="29"/>
        <v>463.6</v>
      </c>
      <c r="M119" s="333">
        <f t="shared" si="30"/>
        <v>4911</v>
      </c>
      <c r="N119" s="217">
        <f t="shared" si="31"/>
        <v>5794.98</v>
      </c>
    </row>
    <row r="120" spans="1:14" s="185" customFormat="1" ht="15.75" customHeight="1">
      <c r="A120" s="509"/>
      <c r="B120" s="506"/>
      <c r="C120" s="238" t="s">
        <v>308</v>
      </c>
      <c r="D120" s="231">
        <v>1000</v>
      </c>
      <c r="E120" s="210">
        <v>600</v>
      </c>
      <c r="F120" s="245">
        <v>90</v>
      </c>
      <c r="G120" s="253">
        <v>2</v>
      </c>
      <c r="H120" s="211">
        <f t="shared" si="18"/>
        <v>1.2</v>
      </c>
      <c r="I120" s="254">
        <f t="shared" si="19"/>
        <v>0.108</v>
      </c>
      <c r="J120" s="266">
        <v>6548</v>
      </c>
      <c r="K120" s="322">
        <f t="shared" si="28"/>
        <v>441.99</v>
      </c>
      <c r="L120" s="217">
        <f t="shared" si="29"/>
        <v>521.54999999999995</v>
      </c>
      <c r="M120" s="333">
        <f t="shared" si="30"/>
        <v>4911</v>
      </c>
      <c r="N120" s="217">
        <f t="shared" si="31"/>
        <v>5794.98</v>
      </c>
    </row>
    <row r="121" spans="1:14" s="185" customFormat="1" ht="15.75" customHeight="1">
      <c r="A121" s="509"/>
      <c r="B121" s="506"/>
      <c r="C121" s="303" t="s">
        <v>311</v>
      </c>
      <c r="D121" s="304">
        <v>1000</v>
      </c>
      <c r="E121" s="305">
        <v>600</v>
      </c>
      <c r="F121" s="306">
        <v>100</v>
      </c>
      <c r="G121" s="307">
        <v>2</v>
      </c>
      <c r="H121" s="308">
        <f t="shared" si="18"/>
        <v>1.2</v>
      </c>
      <c r="I121" s="309">
        <f t="shared" si="19"/>
        <v>0.12</v>
      </c>
      <c r="J121" s="282">
        <v>6484</v>
      </c>
      <c r="K121" s="330">
        <f t="shared" si="28"/>
        <v>486.3</v>
      </c>
      <c r="L121" s="283">
        <f t="shared" si="29"/>
        <v>573.83000000000004</v>
      </c>
      <c r="M121" s="341">
        <f t="shared" si="30"/>
        <v>4863</v>
      </c>
      <c r="N121" s="283">
        <f t="shared" si="31"/>
        <v>5738.34</v>
      </c>
    </row>
    <row r="122" spans="1:14" s="185" customFormat="1" ht="15.75" customHeight="1">
      <c r="A122" s="509"/>
      <c r="B122" s="506"/>
      <c r="C122" s="238" t="s">
        <v>308</v>
      </c>
      <c r="D122" s="231">
        <v>1000</v>
      </c>
      <c r="E122" s="210">
        <v>600</v>
      </c>
      <c r="F122" s="245">
        <v>110</v>
      </c>
      <c r="G122" s="253">
        <v>2</v>
      </c>
      <c r="H122" s="211">
        <f t="shared" si="18"/>
        <v>1.2</v>
      </c>
      <c r="I122" s="254">
        <f t="shared" si="19"/>
        <v>0.13200000000000001</v>
      </c>
      <c r="J122" s="266">
        <v>6548</v>
      </c>
      <c r="K122" s="322">
        <f t="shared" si="28"/>
        <v>540.21</v>
      </c>
      <c r="L122" s="217">
        <f t="shared" si="29"/>
        <v>637.45000000000005</v>
      </c>
      <c r="M122" s="333">
        <f t="shared" si="30"/>
        <v>4911</v>
      </c>
      <c r="N122" s="217">
        <f t="shared" si="31"/>
        <v>5794.98</v>
      </c>
    </row>
    <row r="123" spans="1:14" s="185" customFormat="1" ht="15.75" customHeight="1">
      <c r="A123" s="509"/>
      <c r="B123" s="506"/>
      <c r="C123" s="238" t="s">
        <v>308</v>
      </c>
      <c r="D123" s="231">
        <v>1000</v>
      </c>
      <c r="E123" s="210">
        <v>600</v>
      </c>
      <c r="F123" s="245">
        <v>120</v>
      </c>
      <c r="G123" s="253">
        <v>2</v>
      </c>
      <c r="H123" s="211">
        <f t="shared" si="18"/>
        <v>1.2</v>
      </c>
      <c r="I123" s="254">
        <f t="shared" si="19"/>
        <v>0.14399999999999999</v>
      </c>
      <c r="J123" s="266">
        <v>6548</v>
      </c>
      <c r="K123" s="322">
        <f t="shared" si="28"/>
        <v>589.32000000000005</v>
      </c>
      <c r="L123" s="217">
        <f t="shared" si="29"/>
        <v>695.4</v>
      </c>
      <c r="M123" s="333">
        <f t="shared" si="30"/>
        <v>4911</v>
      </c>
      <c r="N123" s="217">
        <f t="shared" si="31"/>
        <v>5794.98</v>
      </c>
    </row>
    <row r="124" spans="1:14" s="185" customFormat="1" ht="15.75" customHeight="1">
      <c r="A124" s="509"/>
      <c r="B124" s="506"/>
      <c r="C124" s="238" t="s">
        <v>308</v>
      </c>
      <c r="D124" s="231">
        <v>1000</v>
      </c>
      <c r="E124" s="210">
        <v>600</v>
      </c>
      <c r="F124" s="245">
        <v>130</v>
      </c>
      <c r="G124" s="253">
        <v>2</v>
      </c>
      <c r="H124" s="211">
        <f t="shared" si="18"/>
        <v>1.2</v>
      </c>
      <c r="I124" s="254">
        <f t="shared" si="19"/>
        <v>0.156</v>
      </c>
      <c r="J124" s="266">
        <v>6548</v>
      </c>
      <c r="K124" s="322">
        <f t="shared" si="28"/>
        <v>638.42999999999995</v>
      </c>
      <c r="L124" s="217">
        <f t="shared" si="29"/>
        <v>753.35</v>
      </c>
      <c r="M124" s="333">
        <f t="shared" si="30"/>
        <v>4911</v>
      </c>
      <c r="N124" s="217">
        <f t="shared" si="31"/>
        <v>5794.98</v>
      </c>
    </row>
    <row r="125" spans="1:14" s="185" customFormat="1" ht="15.75" customHeight="1">
      <c r="A125" s="509"/>
      <c r="B125" s="506"/>
      <c r="C125" s="238" t="s">
        <v>308</v>
      </c>
      <c r="D125" s="231">
        <v>1000</v>
      </c>
      <c r="E125" s="210">
        <v>600</v>
      </c>
      <c r="F125" s="245">
        <v>140</v>
      </c>
      <c r="G125" s="253">
        <v>2</v>
      </c>
      <c r="H125" s="211">
        <f t="shared" si="18"/>
        <v>1.2</v>
      </c>
      <c r="I125" s="254">
        <f t="shared" si="19"/>
        <v>0.16800000000000001</v>
      </c>
      <c r="J125" s="266">
        <v>6548</v>
      </c>
      <c r="K125" s="322">
        <f t="shared" si="28"/>
        <v>687.54</v>
      </c>
      <c r="L125" s="217">
        <f t="shared" si="29"/>
        <v>811.3</v>
      </c>
      <c r="M125" s="333">
        <f t="shared" si="30"/>
        <v>4911</v>
      </c>
      <c r="N125" s="217">
        <f t="shared" si="31"/>
        <v>5794.98</v>
      </c>
    </row>
    <row r="126" spans="1:14" s="185" customFormat="1" ht="15.75" customHeight="1">
      <c r="A126" s="509"/>
      <c r="B126" s="506"/>
      <c r="C126" s="238" t="s">
        <v>308</v>
      </c>
      <c r="D126" s="231">
        <v>1000</v>
      </c>
      <c r="E126" s="210">
        <v>600</v>
      </c>
      <c r="F126" s="245">
        <v>150</v>
      </c>
      <c r="G126" s="253">
        <v>2</v>
      </c>
      <c r="H126" s="211">
        <f t="shared" si="18"/>
        <v>1.2</v>
      </c>
      <c r="I126" s="254">
        <f t="shared" si="19"/>
        <v>0.18</v>
      </c>
      <c r="J126" s="266">
        <v>6548</v>
      </c>
      <c r="K126" s="322">
        <f t="shared" si="28"/>
        <v>736.65</v>
      </c>
      <c r="L126" s="217">
        <f t="shared" si="29"/>
        <v>869.25</v>
      </c>
      <c r="M126" s="333">
        <f t="shared" si="30"/>
        <v>4911</v>
      </c>
      <c r="N126" s="217">
        <f t="shared" si="31"/>
        <v>5794.98</v>
      </c>
    </row>
    <row r="127" spans="1:14" s="185" customFormat="1" ht="15.75" customHeight="1">
      <c r="A127" s="509"/>
      <c r="B127" s="506"/>
      <c r="C127" s="238" t="s">
        <v>308</v>
      </c>
      <c r="D127" s="231">
        <v>1000</v>
      </c>
      <c r="E127" s="210">
        <v>600</v>
      </c>
      <c r="F127" s="245">
        <v>160</v>
      </c>
      <c r="G127" s="253">
        <v>1</v>
      </c>
      <c r="H127" s="211">
        <f t="shared" si="18"/>
        <v>0.6</v>
      </c>
      <c r="I127" s="254">
        <f t="shared" si="19"/>
        <v>9.6000000000000002E-2</v>
      </c>
      <c r="J127" s="266">
        <v>6548</v>
      </c>
      <c r="K127" s="322">
        <f t="shared" si="28"/>
        <v>785.76</v>
      </c>
      <c r="L127" s="217">
        <f t="shared" si="29"/>
        <v>927.2</v>
      </c>
      <c r="M127" s="333">
        <f t="shared" si="30"/>
        <v>4911</v>
      </c>
      <c r="N127" s="217">
        <f t="shared" si="31"/>
        <v>5794.98</v>
      </c>
    </row>
    <row r="128" spans="1:14" s="185" customFormat="1" ht="15.75" customHeight="1">
      <c r="A128" s="509"/>
      <c r="B128" s="506"/>
      <c r="C128" s="238" t="s">
        <v>308</v>
      </c>
      <c r="D128" s="231">
        <v>1000</v>
      </c>
      <c r="E128" s="210">
        <v>600</v>
      </c>
      <c r="F128" s="245">
        <v>170</v>
      </c>
      <c r="G128" s="253">
        <v>1</v>
      </c>
      <c r="H128" s="211">
        <f t="shared" si="18"/>
        <v>0.6</v>
      </c>
      <c r="I128" s="254">
        <f t="shared" si="19"/>
        <v>0.10199999999999999</v>
      </c>
      <c r="J128" s="266">
        <v>6548</v>
      </c>
      <c r="K128" s="322">
        <f t="shared" si="28"/>
        <v>834.87</v>
      </c>
      <c r="L128" s="217">
        <f t="shared" si="29"/>
        <v>985.15</v>
      </c>
      <c r="M128" s="333">
        <f t="shared" si="30"/>
        <v>4911</v>
      </c>
      <c r="N128" s="217">
        <f t="shared" si="31"/>
        <v>5794.98</v>
      </c>
    </row>
    <row r="129" spans="1:14" s="185" customFormat="1" ht="15.75" customHeight="1">
      <c r="A129" s="509"/>
      <c r="B129" s="506"/>
      <c r="C129" s="238" t="s">
        <v>308</v>
      </c>
      <c r="D129" s="231">
        <v>1000</v>
      </c>
      <c r="E129" s="210">
        <v>600</v>
      </c>
      <c r="F129" s="245">
        <v>180</v>
      </c>
      <c r="G129" s="253">
        <v>1</v>
      </c>
      <c r="H129" s="211">
        <f t="shared" si="18"/>
        <v>0.6</v>
      </c>
      <c r="I129" s="254">
        <f t="shared" si="19"/>
        <v>0.108</v>
      </c>
      <c r="J129" s="266">
        <v>6548</v>
      </c>
      <c r="K129" s="322">
        <f t="shared" si="28"/>
        <v>883.98</v>
      </c>
      <c r="L129" s="217">
        <f t="shared" si="29"/>
        <v>1043.0999999999999</v>
      </c>
      <c r="M129" s="333">
        <f t="shared" si="30"/>
        <v>4911</v>
      </c>
      <c r="N129" s="217">
        <f t="shared" si="31"/>
        <v>5794.98</v>
      </c>
    </row>
    <row r="130" spans="1:14" s="185" customFormat="1" ht="15.75" customHeight="1">
      <c r="A130" s="509"/>
      <c r="B130" s="506"/>
      <c r="C130" s="238" t="s">
        <v>308</v>
      </c>
      <c r="D130" s="231">
        <v>1000</v>
      </c>
      <c r="E130" s="210">
        <v>600</v>
      </c>
      <c r="F130" s="245">
        <v>190</v>
      </c>
      <c r="G130" s="253">
        <v>1</v>
      </c>
      <c r="H130" s="211">
        <f t="shared" si="18"/>
        <v>0.6</v>
      </c>
      <c r="I130" s="254">
        <f t="shared" si="19"/>
        <v>0.114</v>
      </c>
      <c r="J130" s="266">
        <v>6548</v>
      </c>
      <c r="K130" s="322">
        <f t="shared" si="28"/>
        <v>933.09</v>
      </c>
      <c r="L130" s="217">
        <f t="shared" si="29"/>
        <v>1101.05</v>
      </c>
      <c r="M130" s="333">
        <f t="shared" si="30"/>
        <v>4911</v>
      </c>
      <c r="N130" s="217">
        <f t="shared" si="31"/>
        <v>5794.98</v>
      </c>
    </row>
    <row r="131" spans="1:14" s="185" customFormat="1" ht="15.75" customHeight="1">
      <c r="A131" s="510"/>
      <c r="B131" s="507"/>
      <c r="C131" s="243" t="s">
        <v>308</v>
      </c>
      <c r="D131" s="236">
        <v>1000</v>
      </c>
      <c r="E131" s="218">
        <v>600</v>
      </c>
      <c r="F131" s="250">
        <v>200</v>
      </c>
      <c r="G131" s="263">
        <v>1</v>
      </c>
      <c r="H131" s="219">
        <f t="shared" si="18"/>
        <v>0.6</v>
      </c>
      <c r="I131" s="264">
        <f t="shared" si="19"/>
        <v>0.12</v>
      </c>
      <c r="J131" s="268">
        <v>6548</v>
      </c>
      <c r="K131" s="327">
        <f t="shared" si="28"/>
        <v>982.2</v>
      </c>
      <c r="L131" s="220">
        <f t="shared" si="29"/>
        <v>1159</v>
      </c>
      <c r="M131" s="338">
        <f t="shared" si="30"/>
        <v>4911</v>
      </c>
      <c r="N131" s="220">
        <f t="shared" si="31"/>
        <v>5794.98</v>
      </c>
    </row>
    <row r="132" spans="1:14" s="185" customFormat="1" ht="15.75" customHeight="1">
      <c r="A132" s="508" t="s">
        <v>10</v>
      </c>
      <c r="B132" s="505" t="s">
        <v>783</v>
      </c>
      <c r="C132" s="295" t="s">
        <v>308</v>
      </c>
      <c r="D132" s="296">
        <v>1000</v>
      </c>
      <c r="E132" s="297">
        <v>600</v>
      </c>
      <c r="F132" s="298">
        <v>25</v>
      </c>
      <c r="G132" s="299">
        <v>8</v>
      </c>
      <c r="H132" s="300">
        <f t="shared" ref="H132:H150" si="32">D132*E132*G132/1000000</f>
        <v>4.8</v>
      </c>
      <c r="I132" s="301">
        <f t="shared" ref="I132:I150" si="33">D132*E132*F132*G132/1000000000</f>
        <v>0.12</v>
      </c>
      <c r="J132" s="265">
        <v>7692</v>
      </c>
      <c r="K132" s="329">
        <f t="shared" ref="K132:K150" si="34">ROUND(M132*F132/1000,2)</f>
        <v>144.22999999999999</v>
      </c>
      <c r="L132" s="302">
        <f t="shared" ref="L132:L150" si="35">ROUND(K132*1.18,2)</f>
        <v>170.19</v>
      </c>
      <c r="M132" s="340">
        <f t="shared" ref="M132:M150" si="36">ROUND(J132*(1-$N$8),2)</f>
        <v>5769</v>
      </c>
      <c r="N132" s="302">
        <f t="shared" ref="N132:N150" si="37">M132*1.18</f>
        <v>6807.42</v>
      </c>
    </row>
    <row r="133" spans="1:14" s="185" customFormat="1" ht="15.75" customHeight="1">
      <c r="A133" s="509"/>
      <c r="B133" s="506"/>
      <c r="C133" s="238" t="s">
        <v>308</v>
      </c>
      <c r="D133" s="231">
        <v>1000</v>
      </c>
      <c r="E133" s="210">
        <v>600</v>
      </c>
      <c r="F133" s="245">
        <v>30</v>
      </c>
      <c r="G133" s="253">
        <v>8</v>
      </c>
      <c r="H133" s="211">
        <f t="shared" si="32"/>
        <v>4.8</v>
      </c>
      <c r="I133" s="254">
        <f t="shared" si="33"/>
        <v>0.14399999999999999</v>
      </c>
      <c r="J133" s="266">
        <v>7692</v>
      </c>
      <c r="K133" s="322">
        <f t="shared" si="34"/>
        <v>173.07</v>
      </c>
      <c r="L133" s="217">
        <f t="shared" si="35"/>
        <v>204.22</v>
      </c>
      <c r="M133" s="333">
        <f t="shared" si="36"/>
        <v>5769</v>
      </c>
      <c r="N133" s="217">
        <f t="shared" si="37"/>
        <v>6807.42</v>
      </c>
    </row>
    <row r="134" spans="1:14" s="185" customFormat="1" ht="15.75" customHeight="1">
      <c r="A134" s="509"/>
      <c r="B134" s="506"/>
      <c r="C134" s="238" t="s">
        <v>308</v>
      </c>
      <c r="D134" s="231">
        <v>1000</v>
      </c>
      <c r="E134" s="210">
        <v>600</v>
      </c>
      <c r="F134" s="245">
        <v>40</v>
      </c>
      <c r="G134" s="253">
        <v>6</v>
      </c>
      <c r="H134" s="211">
        <f t="shared" si="32"/>
        <v>3.6</v>
      </c>
      <c r="I134" s="254">
        <f t="shared" si="33"/>
        <v>0.14399999999999999</v>
      </c>
      <c r="J134" s="266">
        <v>7692</v>
      </c>
      <c r="K134" s="322">
        <f t="shared" si="34"/>
        <v>230.76</v>
      </c>
      <c r="L134" s="217">
        <f t="shared" si="35"/>
        <v>272.3</v>
      </c>
      <c r="M134" s="333">
        <f t="shared" si="36"/>
        <v>5769</v>
      </c>
      <c r="N134" s="217">
        <f t="shared" si="37"/>
        <v>6807.42</v>
      </c>
    </row>
    <row r="135" spans="1:14" s="185" customFormat="1" ht="15.75" customHeight="1">
      <c r="A135" s="509"/>
      <c r="B135" s="506"/>
      <c r="C135" s="238" t="s">
        <v>308</v>
      </c>
      <c r="D135" s="231">
        <v>1000</v>
      </c>
      <c r="E135" s="210">
        <v>600</v>
      </c>
      <c r="F135" s="245">
        <v>50</v>
      </c>
      <c r="G135" s="253">
        <v>4</v>
      </c>
      <c r="H135" s="211">
        <f t="shared" si="32"/>
        <v>2.4</v>
      </c>
      <c r="I135" s="254">
        <f t="shared" si="33"/>
        <v>0.12</v>
      </c>
      <c r="J135" s="266">
        <v>7692</v>
      </c>
      <c r="K135" s="322">
        <f t="shared" si="34"/>
        <v>288.45</v>
      </c>
      <c r="L135" s="217">
        <f t="shared" si="35"/>
        <v>340.37</v>
      </c>
      <c r="M135" s="333">
        <f t="shared" si="36"/>
        <v>5769</v>
      </c>
      <c r="N135" s="217">
        <f t="shared" si="37"/>
        <v>6807.42</v>
      </c>
    </row>
    <row r="136" spans="1:14" s="185" customFormat="1" ht="15.75" customHeight="1">
      <c r="A136" s="509"/>
      <c r="B136" s="506"/>
      <c r="C136" s="238" t="s">
        <v>308</v>
      </c>
      <c r="D136" s="231">
        <v>1000</v>
      </c>
      <c r="E136" s="210">
        <v>600</v>
      </c>
      <c r="F136" s="245">
        <v>60</v>
      </c>
      <c r="G136" s="253">
        <v>4</v>
      </c>
      <c r="H136" s="211">
        <f t="shared" si="32"/>
        <v>2.4</v>
      </c>
      <c r="I136" s="254">
        <f t="shared" si="33"/>
        <v>0.14399999999999999</v>
      </c>
      <c r="J136" s="266">
        <v>7692</v>
      </c>
      <c r="K136" s="322">
        <f t="shared" si="34"/>
        <v>346.14</v>
      </c>
      <c r="L136" s="217">
        <f t="shared" si="35"/>
        <v>408.45</v>
      </c>
      <c r="M136" s="333">
        <f t="shared" si="36"/>
        <v>5769</v>
      </c>
      <c r="N136" s="217">
        <f t="shared" si="37"/>
        <v>6807.42</v>
      </c>
    </row>
    <row r="137" spans="1:14" s="185" customFormat="1" ht="15.75" customHeight="1">
      <c r="A137" s="509"/>
      <c r="B137" s="506"/>
      <c r="C137" s="238" t="s">
        <v>308</v>
      </c>
      <c r="D137" s="231">
        <v>1000</v>
      </c>
      <c r="E137" s="210">
        <v>600</v>
      </c>
      <c r="F137" s="245">
        <v>70</v>
      </c>
      <c r="G137" s="253">
        <v>4</v>
      </c>
      <c r="H137" s="211">
        <f t="shared" si="32"/>
        <v>2.4</v>
      </c>
      <c r="I137" s="254">
        <f t="shared" si="33"/>
        <v>0.16800000000000001</v>
      </c>
      <c r="J137" s="266">
        <v>7692</v>
      </c>
      <c r="K137" s="322">
        <f t="shared" si="34"/>
        <v>403.83</v>
      </c>
      <c r="L137" s="217">
        <f t="shared" si="35"/>
        <v>476.52</v>
      </c>
      <c r="M137" s="333">
        <f t="shared" si="36"/>
        <v>5769</v>
      </c>
      <c r="N137" s="217">
        <f t="shared" si="37"/>
        <v>6807.42</v>
      </c>
    </row>
    <row r="138" spans="1:14" s="185" customFormat="1" ht="15.75" customHeight="1">
      <c r="A138" s="509"/>
      <c r="B138" s="506"/>
      <c r="C138" s="238" t="s">
        <v>308</v>
      </c>
      <c r="D138" s="231">
        <v>1000</v>
      </c>
      <c r="E138" s="210">
        <v>600</v>
      </c>
      <c r="F138" s="245">
        <v>80</v>
      </c>
      <c r="G138" s="253">
        <v>2</v>
      </c>
      <c r="H138" s="211">
        <f t="shared" si="32"/>
        <v>1.2</v>
      </c>
      <c r="I138" s="254">
        <f t="shared" si="33"/>
        <v>9.6000000000000002E-2</v>
      </c>
      <c r="J138" s="266">
        <v>7692</v>
      </c>
      <c r="K138" s="322">
        <f t="shared" si="34"/>
        <v>461.52</v>
      </c>
      <c r="L138" s="217">
        <f t="shared" si="35"/>
        <v>544.59</v>
      </c>
      <c r="M138" s="333">
        <f t="shared" si="36"/>
        <v>5769</v>
      </c>
      <c r="N138" s="217">
        <f t="shared" si="37"/>
        <v>6807.42</v>
      </c>
    </row>
    <row r="139" spans="1:14" s="185" customFormat="1" ht="15.75" customHeight="1">
      <c r="A139" s="509"/>
      <c r="B139" s="506"/>
      <c r="C139" s="238" t="s">
        <v>308</v>
      </c>
      <c r="D139" s="231">
        <v>1000</v>
      </c>
      <c r="E139" s="210">
        <v>600</v>
      </c>
      <c r="F139" s="245">
        <v>90</v>
      </c>
      <c r="G139" s="253">
        <v>2</v>
      </c>
      <c r="H139" s="211">
        <f t="shared" si="32"/>
        <v>1.2</v>
      </c>
      <c r="I139" s="254">
        <f t="shared" si="33"/>
        <v>0.108</v>
      </c>
      <c r="J139" s="266">
        <v>7692</v>
      </c>
      <c r="K139" s="322">
        <f t="shared" si="34"/>
        <v>519.21</v>
      </c>
      <c r="L139" s="217">
        <f t="shared" si="35"/>
        <v>612.66999999999996</v>
      </c>
      <c r="M139" s="333">
        <f t="shared" si="36"/>
        <v>5769</v>
      </c>
      <c r="N139" s="217">
        <f t="shared" si="37"/>
        <v>6807.42</v>
      </c>
    </row>
    <row r="140" spans="1:14" s="185" customFormat="1" ht="15.75" customHeight="1">
      <c r="A140" s="509"/>
      <c r="B140" s="506"/>
      <c r="C140" s="238" t="s">
        <v>308</v>
      </c>
      <c r="D140" s="231">
        <v>1000</v>
      </c>
      <c r="E140" s="210">
        <v>600</v>
      </c>
      <c r="F140" s="245">
        <v>100</v>
      </c>
      <c r="G140" s="253">
        <v>2</v>
      </c>
      <c r="H140" s="211">
        <f t="shared" si="32"/>
        <v>1.2</v>
      </c>
      <c r="I140" s="254">
        <f t="shared" si="33"/>
        <v>0.12</v>
      </c>
      <c r="J140" s="266">
        <v>7692</v>
      </c>
      <c r="K140" s="322">
        <f t="shared" si="34"/>
        <v>576.9</v>
      </c>
      <c r="L140" s="217">
        <f t="shared" si="35"/>
        <v>680.74</v>
      </c>
      <c r="M140" s="333">
        <f t="shared" si="36"/>
        <v>5769</v>
      </c>
      <c r="N140" s="217">
        <f t="shared" si="37"/>
        <v>6807.42</v>
      </c>
    </row>
    <row r="141" spans="1:14" s="185" customFormat="1" ht="15.75" customHeight="1">
      <c r="A141" s="509"/>
      <c r="B141" s="506"/>
      <c r="C141" s="238" t="s">
        <v>308</v>
      </c>
      <c r="D141" s="231">
        <v>1000</v>
      </c>
      <c r="E141" s="210">
        <v>600</v>
      </c>
      <c r="F141" s="245">
        <v>110</v>
      </c>
      <c r="G141" s="253">
        <v>2</v>
      </c>
      <c r="H141" s="211">
        <f t="shared" si="32"/>
        <v>1.2</v>
      </c>
      <c r="I141" s="254">
        <f t="shared" si="33"/>
        <v>0.13200000000000001</v>
      </c>
      <c r="J141" s="266">
        <v>7692</v>
      </c>
      <c r="K141" s="322">
        <f t="shared" si="34"/>
        <v>634.59</v>
      </c>
      <c r="L141" s="217">
        <f t="shared" si="35"/>
        <v>748.82</v>
      </c>
      <c r="M141" s="333">
        <f t="shared" si="36"/>
        <v>5769</v>
      </c>
      <c r="N141" s="217">
        <f t="shared" si="37"/>
        <v>6807.42</v>
      </c>
    </row>
    <row r="142" spans="1:14" s="185" customFormat="1" ht="15.75" customHeight="1">
      <c r="A142" s="509"/>
      <c r="B142" s="506"/>
      <c r="C142" s="238" t="s">
        <v>308</v>
      </c>
      <c r="D142" s="231">
        <v>1000</v>
      </c>
      <c r="E142" s="210">
        <v>600</v>
      </c>
      <c r="F142" s="245">
        <v>120</v>
      </c>
      <c r="G142" s="253">
        <v>2</v>
      </c>
      <c r="H142" s="211">
        <f t="shared" si="32"/>
        <v>1.2</v>
      </c>
      <c r="I142" s="254">
        <f t="shared" si="33"/>
        <v>0.14399999999999999</v>
      </c>
      <c r="J142" s="266">
        <v>7692</v>
      </c>
      <c r="K142" s="322">
        <f t="shared" si="34"/>
        <v>692.28</v>
      </c>
      <c r="L142" s="217">
        <f t="shared" si="35"/>
        <v>816.89</v>
      </c>
      <c r="M142" s="333">
        <f t="shared" si="36"/>
        <v>5769</v>
      </c>
      <c r="N142" s="217">
        <f t="shared" si="37"/>
        <v>6807.42</v>
      </c>
    </row>
    <row r="143" spans="1:14" s="185" customFormat="1" ht="15.75" customHeight="1">
      <c r="A143" s="509"/>
      <c r="B143" s="506"/>
      <c r="C143" s="238" t="s">
        <v>308</v>
      </c>
      <c r="D143" s="231">
        <v>1000</v>
      </c>
      <c r="E143" s="210">
        <v>600</v>
      </c>
      <c r="F143" s="245">
        <v>130</v>
      </c>
      <c r="G143" s="253">
        <v>2</v>
      </c>
      <c r="H143" s="211">
        <f t="shared" si="32"/>
        <v>1.2</v>
      </c>
      <c r="I143" s="254">
        <f t="shared" si="33"/>
        <v>0.156</v>
      </c>
      <c r="J143" s="266">
        <v>7692</v>
      </c>
      <c r="K143" s="322">
        <f t="shared" si="34"/>
        <v>749.97</v>
      </c>
      <c r="L143" s="217">
        <f t="shared" si="35"/>
        <v>884.96</v>
      </c>
      <c r="M143" s="333">
        <f t="shared" si="36"/>
        <v>5769</v>
      </c>
      <c r="N143" s="217">
        <f t="shared" si="37"/>
        <v>6807.42</v>
      </c>
    </row>
    <row r="144" spans="1:14" s="185" customFormat="1" ht="15.75" customHeight="1">
      <c r="A144" s="509"/>
      <c r="B144" s="506"/>
      <c r="C144" s="238" t="s">
        <v>308</v>
      </c>
      <c r="D144" s="231">
        <v>1000</v>
      </c>
      <c r="E144" s="210">
        <v>600</v>
      </c>
      <c r="F144" s="245">
        <v>140</v>
      </c>
      <c r="G144" s="253">
        <v>2</v>
      </c>
      <c r="H144" s="211">
        <f t="shared" si="32"/>
        <v>1.2</v>
      </c>
      <c r="I144" s="254">
        <f t="shared" si="33"/>
        <v>0.16800000000000001</v>
      </c>
      <c r="J144" s="266">
        <v>7692</v>
      </c>
      <c r="K144" s="322">
        <f t="shared" si="34"/>
        <v>807.66</v>
      </c>
      <c r="L144" s="217">
        <f t="shared" si="35"/>
        <v>953.04</v>
      </c>
      <c r="M144" s="333">
        <f t="shared" si="36"/>
        <v>5769</v>
      </c>
      <c r="N144" s="217">
        <f t="shared" si="37"/>
        <v>6807.42</v>
      </c>
    </row>
    <row r="145" spans="1:14" s="185" customFormat="1" ht="15.75" customHeight="1">
      <c r="A145" s="509"/>
      <c r="B145" s="506"/>
      <c r="C145" s="238" t="s">
        <v>308</v>
      </c>
      <c r="D145" s="231">
        <v>1000</v>
      </c>
      <c r="E145" s="210">
        <v>600</v>
      </c>
      <c r="F145" s="245">
        <v>150</v>
      </c>
      <c r="G145" s="253">
        <v>2</v>
      </c>
      <c r="H145" s="211">
        <f t="shared" si="32"/>
        <v>1.2</v>
      </c>
      <c r="I145" s="254">
        <f t="shared" si="33"/>
        <v>0.18</v>
      </c>
      <c r="J145" s="266">
        <v>7692</v>
      </c>
      <c r="K145" s="322">
        <f t="shared" si="34"/>
        <v>865.35</v>
      </c>
      <c r="L145" s="217">
        <f t="shared" si="35"/>
        <v>1021.11</v>
      </c>
      <c r="M145" s="333">
        <f t="shared" si="36"/>
        <v>5769</v>
      </c>
      <c r="N145" s="217">
        <f t="shared" si="37"/>
        <v>6807.42</v>
      </c>
    </row>
    <row r="146" spans="1:14" s="185" customFormat="1" ht="15.75" customHeight="1">
      <c r="A146" s="509"/>
      <c r="B146" s="506"/>
      <c r="C146" s="238" t="s">
        <v>308</v>
      </c>
      <c r="D146" s="231">
        <v>1000</v>
      </c>
      <c r="E146" s="210">
        <v>600</v>
      </c>
      <c r="F146" s="245">
        <v>160</v>
      </c>
      <c r="G146" s="253">
        <v>2</v>
      </c>
      <c r="H146" s="211">
        <f t="shared" si="32"/>
        <v>1.2</v>
      </c>
      <c r="I146" s="254">
        <f t="shared" si="33"/>
        <v>0.192</v>
      </c>
      <c r="J146" s="266">
        <v>7692</v>
      </c>
      <c r="K146" s="322">
        <f t="shared" si="34"/>
        <v>923.04</v>
      </c>
      <c r="L146" s="217">
        <f t="shared" si="35"/>
        <v>1089.19</v>
      </c>
      <c r="M146" s="333">
        <f t="shared" si="36"/>
        <v>5769</v>
      </c>
      <c r="N146" s="217">
        <f t="shared" si="37"/>
        <v>6807.42</v>
      </c>
    </row>
    <row r="147" spans="1:14" s="185" customFormat="1" ht="15.75" customHeight="1">
      <c r="A147" s="509"/>
      <c r="B147" s="506"/>
      <c r="C147" s="238" t="s">
        <v>308</v>
      </c>
      <c r="D147" s="231">
        <v>1000</v>
      </c>
      <c r="E147" s="210">
        <v>600</v>
      </c>
      <c r="F147" s="245">
        <v>170</v>
      </c>
      <c r="G147" s="253">
        <v>1</v>
      </c>
      <c r="H147" s="211">
        <f t="shared" si="32"/>
        <v>0.6</v>
      </c>
      <c r="I147" s="254">
        <f t="shared" si="33"/>
        <v>0.10199999999999999</v>
      </c>
      <c r="J147" s="266">
        <v>7692</v>
      </c>
      <c r="K147" s="322">
        <f t="shared" si="34"/>
        <v>980.73</v>
      </c>
      <c r="L147" s="217">
        <f t="shared" si="35"/>
        <v>1157.26</v>
      </c>
      <c r="M147" s="333">
        <f t="shared" si="36"/>
        <v>5769</v>
      </c>
      <c r="N147" s="217">
        <f t="shared" si="37"/>
        <v>6807.42</v>
      </c>
    </row>
    <row r="148" spans="1:14" s="185" customFormat="1" ht="15.75" customHeight="1">
      <c r="A148" s="509"/>
      <c r="B148" s="506"/>
      <c r="C148" s="238" t="s">
        <v>308</v>
      </c>
      <c r="D148" s="231">
        <v>1000</v>
      </c>
      <c r="E148" s="210">
        <v>600</v>
      </c>
      <c r="F148" s="245">
        <v>180</v>
      </c>
      <c r="G148" s="253">
        <v>1</v>
      </c>
      <c r="H148" s="211">
        <f t="shared" si="32"/>
        <v>0.6</v>
      </c>
      <c r="I148" s="254">
        <f t="shared" si="33"/>
        <v>0.108</v>
      </c>
      <c r="J148" s="266">
        <v>7692</v>
      </c>
      <c r="K148" s="322">
        <f t="shared" si="34"/>
        <v>1038.42</v>
      </c>
      <c r="L148" s="217">
        <f t="shared" si="35"/>
        <v>1225.3399999999999</v>
      </c>
      <c r="M148" s="333">
        <f t="shared" si="36"/>
        <v>5769</v>
      </c>
      <c r="N148" s="217">
        <f t="shared" si="37"/>
        <v>6807.42</v>
      </c>
    </row>
    <row r="149" spans="1:14" s="185" customFormat="1" ht="15.75" customHeight="1">
      <c r="A149" s="509"/>
      <c r="B149" s="506"/>
      <c r="C149" s="238" t="s">
        <v>308</v>
      </c>
      <c r="D149" s="231">
        <v>1000</v>
      </c>
      <c r="E149" s="210">
        <v>600</v>
      </c>
      <c r="F149" s="245">
        <v>190</v>
      </c>
      <c r="G149" s="253">
        <v>1</v>
      </c>
      <c r="H149" s="211">
        <f t="shared" si="32"/>
        <v>0.6</v>
      </c>
      <c r="I149" s="254">
        <f t="shared" si="33"/>
        <v>0.114</v>
      </c>
      <c r="J149" s="266">
        <v>7692</v>
      </c>
      <c r="K149" s="322">
        <f t="shared" si="34"/>
        <v>1096.1099999999999</v>
      </c>
      <c r="L149" s="217">
        <f t="shared" si="35"/>
        <v>1293.4100000000001</v>
      </c>
      <c r="M149" s="333">
        <f t="shared" si="36"/>
        <v>5769</v>
      </c>
      <c r="N149" s="217">
        <f t="shared" si="37"/>
        <v>6807.42</v>
      </c>
    </row>
    <row r="150" spans="1:14" s="185" customFormat="1" ht="15.75" customHeight="1">
      <c r="A150" s="510"/>
      <c r="B150" s="507"/>
      <c r="C150" s="243" t="s">
        <v>308</v>
      </c>
      <c r="D150" s="236">
        <v>1000</v>
      </c>
      <c r="E150" s="218">
        <v>600</v>
      </c>
      <c r="F150" s="250">
        <v>200</v>
      </c>
      <c r="G150" s="263">
        <v>1</v>
      </c>
      <c r="H150" s="219">
        <f t="shared" si="32"/>
        <v>0.6</v>
      </c>
      <c r="I150" s="264">
        <f t="shared" si="33"/>
        <v>0.12</v>
      </c>
      <c r="J150" s="268">
        <v>7692</v>
      </c>
      <c r="K150" s="327">
        <f t="shared" si="34"/>
        <v>1153.8</v>
      </c>
      <c r="L150" s="220">
        <f t="shared" si="35"/>
        <v>1361.48</v>
      </c>
      <c r="M150" s="338">
        <f t="shared" si="36"/>
        <v>5769</v>
      </c>
      <c r="N150" s="220">
        <f t="shared" si="37"/>
        <v>6807.42</v>
      </c>
    </row>
    <row r="151" spans="1:14" s="185" customFormat="1" ht="15.75" customHeight="1">
      <c r="A151" s="483" t="s">
        <v>19</v>
      </c>
      <c r="B151" s="484"/>
      <c r="C151" s="484"/>
      <c r="D151" s="484"/>
      <c r="E151" s="484"/>
      <c r="F151" s="484"/>
      <c r="G151" s="484"/>
      <c r="H151" s="484"/>
      <c r="I151" s="484"/>
      <c r="J151" s="484">
        <v>0</v>
      </c>
      <c r="K151" s="484"/>
      <c r="L151" s="484"/>
      <c r="M151" s="484"/>
      <c r="N151" s="485"/>
    </row>
    <row r="152" spans="1:14" s="185" customFormat="1" ht="15.75" customHeight="1">
      <c r="A152" s="495" t="s">
        <v>8</v>
      </c>
      <c r="B152" s="505" t="s">
        <v>482</v>
      </c>
      <c r="C152" s="310" t="s">
        <v>311</v>
      </c>
      <c r="D152" s="311">
        <v>1000</v>
      </c>
      <c r="E152" s="312">
        <v>600</v>
      </c>
      <c r="F152" s="313">
        <v>50</v>
      </c>
      <c r="G152" s="314">
        <v>10</v>
      </c>
      <c r="H152" s="315">
        <f t="shared" ref="H152:H167" si="38">D152*E152*G152/1000000</f>
        <v>6</v>
      </c>
      <c r="I152" s="316">
        <f t="shared" ref="I152:I167" si="39">D152*E152*F152*G152/1000000000</f>
        <v>0.3</v>
      </c>
      <c r="J152" s="280">
        <v>2716</v>
      </c>
      <c r="K152" s="331">
        <f t="shared" ref="K152:K167" si="40">ROUND(M152*F152/1000,2)</f>
        <v>101.85</v>
      </c>
      <c r="L152" s="281">
        <f t="shared" ref="L152:L167" si="41">ROUND(K152*1.18,2)</f>
        <v>120.18</v>
      </c>
      <c r="M152" s="342">
        <f t="shared" ref="M152:M167" si="42">ROUND(J152*(1-$N$8),2)</f>
        <v>2037</v>
      </c>
      <c r="N152" s="281">
        <f t="shared" ref="N152:N167" si="43">M152*1.18</f>
        <v>2403.66</v>
      </c>
    </row>
    <row r="153" spans="1:14" s="185" customFormat="1" ht="15.75" customHeight="1">
      <c r="A153" s="496"/>
      <c r="B153" s="506"/>
      <c r="C153" s="238" t="s">
        <v>308</v>
      </c>
      <c r="D153" s="231">
        <v>1000</v>
      </c>
      <c r="E153" s="210">
        <v>600</v>
      </c>
      <c r="F153" s="245">
        <v>60</v>
      </c>
      <c r="G153" s="253">
        <v>8</v>
      </c>
      <c r="H153" s="211">
        <f t="shared" si="38"/>
        <v>4.8</v>
      </c>
      <c r="I153" s="254">
        <f t="shared" si="39"/>
        <v>0.28799999999999998</v>
      </c>
      <c r="J153" s="266">
        <v>2744</v>
      </c>
      <c r="K153" s="322">
        <f t="shared" si="40"/>
        <v>123.48</v>
      </c>
      <c r="L153" s="217">
        <f t="shared" si="41"/>
        <v>145.71</v>
      </c>
      <c r="M153" s="333">
        <f t="shared" si="42"/>
        <v>2058</v>
      </c>
      <c r="N153" s="217">
        <f t="shared" si="43"/>
        <v>2428.44</v>
      </c>
    </row>
    <row r="154" spans="1:14" s="185" customFormat="1" ht="15.75" customHeight="1">
      <c r="A154" s="496"/>
      <c r="B154" s="506"/>
      <c r="C154" s="238" t="s">
        <v>308</v>
      </c>
      <c r="D154" s="231">
        <v>1000</v>
      </c>
      <c r="E154" s="210">
        <v>600</v>
      </c>
      <c r="F154" s="245">
        <v>70</v>
      </c>
      <c r="G154" s="253">
        <v>8</v>
      </c>
      <c r="H154" s="211">
        <f t="shared" si="38"/>
        <v>4.8</v>
      </c>
      <c r="I154" s="254">
        <f t="shared" si="39"/>
        <v>0.33600000000000002</v>
      </c>
      <c r="J154" s="266">
        <v>2744</v>
      </c>
      <c r="K154" s="322">
        <f t="shared" si="40"/>
        <v>144.06</v>
      </c>
      <c r="L154" s="217">
        <f t="shared" si="41"/>
        <v>169.99</v>
      </c>
      <c r="M154" s="333">
        <f t="shared" si="42"/>
        <v>2058</v>
      </c>
      <c r="N154" s="217">
        <f t="shared" si="43"/>
        <v>2428.44</v>
      </c>
    </row>
    <row r="155" spans="1:14" s="185" customFormat="1" ht="15.75" customHeight="1">
      <c r="A155" s="496"/>
      <c r="B155" s="506"/>
      <c r="C155" s="238" t="s">
        <v>308</v>
      </c>
      <c r="D155" s="231">
        <v>1000</v>
      </c>
      <c r="E155" s="210">
        <v>600</v>
      </c>
      <c r="F155" s="245">
        <v>80</v>
      </c>
      <c r="G155" s="253">
        <v>6</v>
      </c>
      <c r="H155" s="211">
        <f t="shared" si="38"/>
        <v>3.6</v>
      </c>
      <c r="I155" s="254">
        <f t="shared" si="39"/>
        <v>0.28799999999999998</v>
      </c>
      <c r="J155" s="266">
        <v>2744</v>
      </c>
      <c r="K155" s="322">
        <f t="shared" si="40"/>
        <v>164.64</v>
      </c>
      <c r="L155" s="217">
        <f t="shared" si="41"/>
        <v>194.28</v>
      </c>
      <c r="M155" s="333">
        <f t="shared" si="42"/>
        <v>2058</v>
      </c>
      <c r="N155" s="217">
        <f t="shared" si="43"/>
        <v>2428.44</v>
      </c>
    </row>
    <row r="156" spans="1:14" s="185" customFormat="1" ht="15.75" customHeight="1">
      <c r="A156" s="496"/>
      <c r="B156" s="506"/>
      <c r="C156" s="238" t="s">
        <v>308</v>
      </c>
      <c r="D156" s="231">
        <v>1000</v>
      </c>
      <c r="E156" s="210">
        <v>600</v>
      </c>
      <c r="F156" s="245">
        <v>90</v>
      </c>
      <c r="G156" s="253">
        <v>6</v>
      </c>
      <c r="H156" s="211">
        <f t="shared" si="38"/>
        <v>3.6</v>
      </c>
      <c r="I156" s="254">
        <f t="shared" si="39"/>
        <v>0.32400000000000001</v>
      </c>
      <c r="J156" s="266">
        <v>2744</v>
      </c>
      <c r="K156" s="322">
        <f t="shared" si="40"/>
        <v>185.22</v>
      </c>
      <c r="L156" s="217">
        <f t="shared" si="41"/>
        <v>218.56</v>
      </c>
      <c r="M156" s="333">
        <f t="shared" si="42"/>
        <v>2058</v>
      </c>
      <c r="N156" s="217">
        <f t="shared" si="43"/>
        <v>2428.44</v>
      </c>
    </row>
    <row r="157" spans="1:14" s="185" customFormat="1" ht="15.75" customHeight="1">
      <c r="A157" s="496"/>
      <c r="B157" s="506"/>
      <c r="C157" s="303" t="s">
        <v>311</v>
      </c>
      <c r="D157" s="304">
        <v>1000</v>
      </c>
      <c r="E157" s="305">
        <v>600</v>
      </c>
      <c r="F157" s="306">
        <v>100</v>
      </c>
      <c r="G157" s="307">
        <v>5</v>
      </c>
      <c r="H157" s="308">
        <f t="shared" si="38"/>
        <v>3</v>
      </c>
      <c r="I157" s="309">
        <f t="shared" si="39"/>
        <v>0.3</v>
      </c>
      <c r="J157" s="282">
        <v>2716</v>
      </c>
      <c r="K157" s="330">
        <f t="shared" si="40"/>
        <v>203.7</v>
      </c>
      <c r="L157" s="283">
        <f t="shared" si="41"/>
        <v>240.37</v>
      </c>
      <c r="M157" s="341">
        <f t="shared" si="42"/>
        <v>2037</v>
      </c>
      <c r="N157" s="283">
        <f t="shared" si="43"/>
        <v>2403.66</v>
      </c>
    </row>
    <row r="158" spans="1:14" s="185" customFormat="1" ht="15.75" customHeight="1">
      <c r="A158" s="496"/>
      <c r="B158" s="506"/>
      <c r="C158" s="238" t="s">
        <v>308</v>
      </c>
      <c r="D158" s="231">
        <v>1000</v>
      </c>
      <c r="E158" s="210">
        <v>600</v>
      </c>
      <c r="F158" s="245">
        <v>110</v>
      </c>
      <c r="G158" s="253">
        <v>5</v>
      </c>
      <c r="H158" s="211">
        <f t="shared" si="38"/>
        <v>3</v>
      </c>
      <c r="I158" s="254">
        <f t="shared" si="39"/>
        <v>0.33</v>
      </c>
      <c r="J158" s="266">
        <v>2744</v>
      </c>
      <c r="K158" s="322">
        <f t="shared" si="40"/>
        <v>226.38</v>
      </c>
      <c r="L158" s="217">
        <f t="shared" si="41"/>
        <v>267.13</v>
      </c>
      <c r="M158" s="333">
        <f t="shared" si="42"/>
        <v>2058</v>
      </c>
      <c r="N158" s="217">
        <f t="shared" si="43"/>
        <v>2428.44</v>
      </c>
    </row>
    <row r="159" spans="1:14" s="185" customFormat="1" ht="15.75" customHeight="1">
      <c r="A159" s="496"/>
      <c r="B159" s="506"/>
      <c r="C159" s="238" t="s">
        <v>308</v>
      </c>
      <c r="D159" s="231">
        <v>1000</v>
      </c>
      <c r="E159" s="210">
        <v>600</v>
      </c>
      <c r="F159" s="245">
        <v>120</v>
      </c>
      <c r="G159" s="253">
        <v>4</v>
      </c>
      <c r="H159" s="211">
        <f t="shared" si="38"/>
        <v>2.4</v>
      </c>
      <c r="I159" s="254">
        <f t="shared" si="39"/>
        <v>0.28799999999999998</v>
      </c>
      <c r="J159" s="266">
        <v>2744</v>
      </c>
      <c r="K159" s="322">
        <f t="shared" si="40"/>
        <v>246.96</v>
      </c>
      <c r="L159" s="217">
        <f t="shared" si="41"/>
        <v>291.41000000000003</v>
      </c>
      <c r="M159" s="333">
        <f t="shared" si="42"/>
        <v>2058</v>
      </c>
      <c r="N159" s="217">
        <f t="shared" si="43"/>
        <v>2428.44</v>
      </c>
    </row>
    <row r="160" spans="1:14" s="185" customFormat="1" ht="15.75" customHeight="1">
      <c r="A160" s="496"/>
      <c r="B160" s="506"/>
      <c r="C160" s="238" t="s">
        <v>308</v>
      </c>
      <c r="D160" s="231">
        <v>1000</v>
      </c>
      <c r="E160" s="210">
        <v>600</v>
      </c>
      <c r="F160" s="245">
        <v>130</v>
      </c>
      <c r="G160" s="253">
        <v>4</v>
      </c>
      <c r="H160" s="211">
        <f t="shared" si="38"/>
        <v>2.4</v>
      </c>
      <c r="I160" s="254">
        <f t="shared" si="39"/>
        <v>0.312</v>
      </c>
      <c r="J160" s="266">
        <v>2744</v>
      </c>
      <c r="K160" s="322">
        <f t="shared" si="40"/>
        <v>267.54000000000002</v>
      </c>
      <c r="L160" s="217">
        <f t="shared" si="41"/>
        <v>315.7</v>
      </c>
      <c r="M160" s="333">
        <f t="shared" si="42"/>
        <v>2058</v>
      </c>
      <c r="N160" s="217">
        <f t="shared" si="43"/>
        <v>2428.44</v>
      </c>
    </row>
    <row r="161" spans="1:14" s="185" customFormat="1" ht="15.75" customHeight="1">
      <c r="A161" s="496"/>
      <c r="B161" s="506"/>
      <c r="C161" s="238" t="s">
        <v>308</v>
      </c>
      <c r="D161" s="231">
        <v>1000</v>
      </c>
      <c r="E161" s="210">
        <v>600</v>
      </c>
      <c r="F161" s="245">
        <v>140</v>
      </c>
      <c r="G161" s="253">
        <v>4</v>
      </c>
      <c r="H161" s="211">
        <f t="shared" si="38"/>
        <v>2.4</v>
      </c>
      <c r="I161" s="254">
        <f t="shared" si="39"/>
        <v>0.33600000000000002</v>
      </c>
      <c r="J161" s="266">
        <v>2744</v>
      </c>
      <c r="K161" s="322">
        <f t="shared" si="40"/>
        <v>288.12</v>
      </c>
      <c r="L161" s="217">
        <f t="shared" si="41"/>
        <v>339.98</v>
      </c>
      <c r="M161" s="333">
        <f t="shared" si="42"/>
        <v>2058</v>
      </c>
      <c r="N161" s="217">
        <f t="shared" si="43"/>
        <v>2428.44</v>
      </c>
    </row>
    <row r="162" spans="1:14" s="185" customFormat="1" ht="15.75" customHeight="1">
      <c r="A162" s="496"/>
      <c r="B162" s="506"/>
      <c r="C162" s="238" t="s">
        <v>308</v>
      </c>
      <c r="D162" s="231">
        <v>1000</v>
      </c>
      <c r="E162" s="210">
        <v>600</v>
      </c>
      <c r="F162" s="245">
        <v>150</v>
      </c>
      <c r="G162" s="253">
        <v>3</v>
      </c>
      <c r="H162" s="211">
        <f t="shared" si="38"/>
        <v>1.8</v>
      </c>
      <c r="I162" s="254">
        <f t="shared" si="39"/>
        <v>0.27</v>
      </c>
      <c r="J162" s="266">
        <v>2744</v>
      </c>
      <c r="K162" s="322">
        <f t="shared" si="40"/>
        <v>308.7</v>
      </c>
      <c r="L162" s="217">
        <f t="shared" si="41"/>
        <v>364.27</v>
      </c>
      <c r="M162" s="333">
        <f t="shared" si="42"/>
        <v>2058</v>
      </c>
      <c r="N162" s="217">
        <f t="shared" si="43"/>
        <v>2428.44</v>
      </c>
    </row>
    <row r="163" spans="1:14" s="185" customFormat="1" ht="15.75" customHeight="1">
      <c r="A163" s="496"/>
      <c r="B163" s="506"/>
      <c r="C163" s="238" t="s">
        <v>308</v>
      </c>
      <c r="D163" s="231">
        <v>1000</v>
      </c>
      <c r="E163" s="210">
        <v>600</v>
      </c>
      <c r="F163" s="245">
        <v>160</v>
      </c>
      <c r="G163" s="253">
        <v>3</v>
      </c>
      <c r="H163" s="211">
        <f t="shared" si="38"/>
        <v>1.8</v>
      </c>
      <c r="I163" s="254">
        <f t="shared" si="39"/>
        <v>0.28799999999999998</v>
      </c>
      <c r="J163" s="266">
        <v>2744</v>
      </c>
      <c r="K163" s="322">
        <f t="shared" si="40"/>
        <v>329.28</v>
      </c>
      <c r="L163" s="217">
        <f t="shared" si="41"/>
        <v>388.55</v>
      </c>
      <c r="M163" s="333">
        <f t="shared" si="42"/>
        <v>2058</v>
      </c>
      <c r="N163" s="217">
        <f t="shared" si="43"/>
        <v>2428.44</v>
      </c>
    </row>
    <row r="164" spans="1:14" s="185" customFormat="1" ht="15.75" customHeight="1">
      <c r="A164" s="496"/>
      <c r="B164" s="506"/>
      <c r="C164" s="238" t="s">
        <v>308</v>
      </c>
      <c r="D164" s="231">
        <v>1000</v>
      </c>
      <c r="E164" s="210">
        <v>600</v>
      </c>
      <c r="F164" s="245">
        <v>170</v>
      </c>
      <c r="G164" s="253">
        <v>3</v>
      </c>
      <c r="H164" s="211">
        <f t="shared" si="38"/>
        <v>1.8</v>
      </c>
      <c r="I164" s="254">
        <f t="shared" si="39"/>
        <v>0.30599999999999999</v>
      </c>
      <c r="J164" s="266">
        <v>2744</v>
      </c>
      <c r="K164" s="322">
        <f t="shared" si="40"/>
        <v>349.86</v>
      </c>
      <c r="L164" s="217">
        <f t="shared" si="41"/>
        <v>412.83</v>
      </c>
      <c r="M164" s="333">
        <f t="shared" si="42"/>
        <v>2058</v>
      </c>
      <c r="N164" s="217">
        <f t="shared" si="43"/>
        <v>2428.44</v>
      </c>
    </row>
    <row r="165" spans="1:14" s="185" customFormat="1" ht="15.75" customHeight="1">
      <c r="A165" s="496"/>
      <c r="B165" s="506"/>
      <c r="C165" s="238" t="s">
        <v>308</v>
      </c>
      <c r="D165" s="231">
        <v>1000</v>
      </c>
      <c r="E165" s="210">
        <v>600</v>
      </c>
      <c r="F165" s="245">
        <v>180</v>
      </c>
      <c r="G165" s="253">
        <v>3</v>
      </c>
      <c r="H165" s="211">
        <f t="shared" si="38"/>
        <v>1.8</v>
      </c>
      <c r="I165" s="254">
        <f t="shared" si="39"/>
        <v>0.32400000000000001</v>
      </c>
      <c r="J165" s="266">
        <v>2744</v>
      </c>
      <c r="K165" s="322">
        <f t="shared" si="40"/>
        <v>370.44</v>
      </c>
      <c r="L165" s="217">
        <f t="shared" si="41"/>
        <v>437.12</v>
      </c>
      <c r="M165" s="333">
        <f t="shared" si="42"/>
        <v>2058</v>
      </c>
      <c r="N165" s="217">
        <f t="shared" si="43"/>
        <v>2428.44</v>
      </c>
    </row>
    <row r="166" spans="1:14" s="185" customFormat="1" ht="15.75" customHeight="1">
      <c r="A166" s="496"/>
      <c r="B166" s="506"/>
      <c r="C166" s="238" t="s">
        <v>308</v>
      </c>
      <c r="D166" s="231">
        <v>1000</v>
      </c>
      <c r="E166" s="210">
        <v>600</v>
      </c>
      <c r="F166" s="245">
        <v>190</v>
      </c>
      <c r="G166" s="253">
        <v>3</v>
      </c>
      <c r="H166" s="211">
        <f t="shared" si="38"/>
        <v>1.8</v>
      </c>
      <c r="I166" s="254">
        <f t="shared" si="39"/>
        <v>0.34200000000000003</v>
      </c>
      <c r="J166" s="266">
        <v>2744</v>
      </c>
      <c r="K166" s="322">
        <f t="shared" si="40"/>
        <v>391.02</v>
      </c>
      <c r="L166" s="217">
        <f t="shared" si="41"/>
        <v>461.4</v>
      </c>
      <c r="M166" s="333">
        <f t="shared" si="42"/>
        <v>2058</v>
      </c>
      <c r="N166" s="217">
        <f t="shared" si="43"/>
        <v>2428.44</v>
      </c>
    </row>
    <row r="167" spans="1:14" s="185" customFormat="1" ht="15.75" customHeight="1">
      <c r="A167" s="497"/>
      <c r="B167" s="507"/>
      <c r="C167" s="243" t="s">
        <v>308</v>
      </c>
      <c r="D167" s="236">
        <v>1000</v>
      </c>
      <c r="E167" s="218">
        <v>600</v>
      </c>
      <c r="F167" s="250">
        <v>200</v>
      </c>
      <c r="G167" s="263">
        <v>2</v>
      </c>
      <c r="H167" s="219">
        <f t="shared" si="38"/>
        <v>1.2</v>
      </c>
      <c r="I167" s="264">
        <f t="shared" si="39"/>
        <v>0.24</v>
      </c>
      <c r="J167" s="268">
        <v>2744</v>
      </c>
      <c r="K167" s="327">
        <f t="shared" si="40"/>
        <v>411.6</v>
      </c>
      <c r="L167" s="220">
        <f t="shared" si="41"/>
        <v>485.69</v>
      </c>
      <c r="M167" s="338">
        <f t="shared" si="42"/>
        <v>2058</v>
      </c>
      <c r="N167" s="220">
        <f t="shared" si="43"/>
        <v>2428.44</v>
      </c>
    </row>
    <row r="168" spans="1:14" ht="15.75" customHeight="1">
      <c r="A168" s="178"/>
      <c r="B168" s="178"/>
      <c r="C168" s="191"/>
      <c r="D168" s="178"/>
      <c r="E168" s="178"/>
      <c r="F168" s="178"/>
      <c r="G168" s="178"/>
      <c r="H168" s="178"/>
      <c r="I168" s="178"/>
      <c r="J168" s="178"/>
      <c r="K168" s="191"/>
      <c r="L168" s="178"/>
      <c r="M168" s="191"/>
      <c r="N168" s="178"/>
    </row>
    <row r="169" spans="1:14" ht="15.75" customHeight="1">
      <c r="A169" s="471" t="s">
        <v>784</v>
      </c>
      <c r="B169" s="375"/>
      <c r="C169" s="375"/>
      <c r="D169" s="276"/>
      <c r="E169" s="276"/>
      <c r="F169" s="276"/>
      <c r="G169" s="276"/>
      <c r="H169" s="276"/>
      <c r="I169" s="276"/>
      <c r="J169" s="276"/>
      <c r="K169" s="191"/>
      <c r="L169" s="276"/>
      <c r="M169" s="191"/>
      <c r="N169" s="276"/>
    </row>
    <row r="170" spans="1:14" ht="15.75" customHeight="1">
      <c r="A170" s="276"/>
      <c r="B170" s="276"/>
      <c r="C170" s="191"/>
      <c r="D170" s="276"/>
      <c r="E170" s="276"/>
      <c r="F170" s="276"/>
      <c r="G170" s="276"/>
      <c r="H170" s="276"/>
      <c r="I170" s="276"/>
      <c r="J170" s="276"/>
      <c r="K170" s="191"/>
      <c r="L170" s="276"/>
      <c r="M170" s="191"/>
      <c r="N170" s="276"/>
    </row>
    <row r="171" spans="1:14" ht="15.75" customHeight="1">
      <c r="A171" s="192" t="s">
        <v>11</v>
      </c>
      <c r="B171" s="193"/>
      <c r="D171" s="193"/>
      <c r="E171" s="193"/>
      <c r="F171" s="193"/>
      <c r="G171" s="193"/>
      <c r="H171" s="194"/>
      <c r="I171" s="194"/>
      <c r="J171" s="195"/>
      <c r="L171" s="183"/>
      <c r="N171" s="194"/>
    </row>
    <row r="172" spans="1:14" ht="15.75" customHeight="1">
      <c r="A172" s="196" t="s">
        <v>485</v>
      </c>
      <c r="B172" s="185"/>
      <c r="C172" s="185"/>
      <c r="D172" s="185"/>
      <c r="E172" s="185"/>
      <c r="F172" s="185"/>
      <c r="G172" s="185"/>
      <c r="H172" s="185"/>
      <c r="I172" s="185"/>
      <c r="L172" s="183"/>
      <c r="N172" s="199" t="s">
        <v>12</v>
      </c>
    </row>
    <row r="173" spans="1:14" ht="15.75" customHeight="1">
      <c r="A173" s="319" t="s">
        <v>486</v>
      </c>
      <c r="B173" s="185"/>
      <c r="C173" s="185"/>
      <c r="D173" s="185"/>
      <c r="E173" s="185"/>
      <c r="F173" s="185"/>
      <c r="G173" s="185"/>
      <c r="H173" s="185"/>
      <c r="I173" s="185"/>
      <c r="J173" s="198"/>
      <c r="K173" s="198"/>
      <c r="L173" s="183"/>
      <c r="M173" s="198"/>
      <c r="N173" s="201" t="s">
        <v>468</v>
      </c>
    </row>
    <row r="174" spans="1:14" ht="15.75" customHeight="1">
      <c r="A174" s="196" t="s">
        <v>487</v>
      </c>
      <c r="B174" s="200"/>
      <c r="C174" s="200"/>
      <c r="D174" s="200"/>
      <c r="E174" s="200"/>
      <c r="F174" s="200"/>
      <c r="G174" s="200"/>
      <c r="H174" s="200"/>
      <c r="I174" s="200"/>
      <c r="L174" s="183"/>
      <c r="N174" s="202" t="s">
        <v>27</v>
      </c>
    </row>
    <row r="175" spans="1:14" ht="15.75" customHeight="1">
      <c r="A175" s="196" t="s">
        <v>374</v>
      </c>
      <c r="B175" s="200"/>
      <c r="C175" s="200"/>
      <c r="D175" s="200"/>
      <c r="E175" s="200"/>
      <c r="F175" s="200"/>
      <c r="G175" s="200"/>
      <c r="H175" s="200"/>
      <c r="I175" s="200"/>
      <c r="L175" s="183"/>
      <c r="N175" s="201" t="s">
        <v>268</v>
      </c>
    </row>
    <row r="176" spans="1:14" ht="15.75" customHeight="1">
      <c r="A176" s="196" t="s">
        <v>817</v>
      </c>
      <c r="N176" s="201" t="s">
        <v>269</v>
      </c>
    </row>
    <row r="177" spans="1:14" ht="15.75" customHeight="1">
      <c r="A177" s="319" t="s">
        <v>493</v>
      </c>
      <c r="C177" s="185"/>
      <c r="D177" s="185"/>
      <c r="E177" s="185"/>
      <c r="F177" s="185"/>
      <c r="N177" s="203" t="s">
        <v>469</v>
      </c>
    </row>
    <row r="178" spans="1:14" ht="15.75" customHeight="1">
      <c r="A178" s="196" t="s">
        <v>494</v>
      </c>
      <c r="N178" s="183"/>
    </row>
    <row r="179" spans="1:14">
      <c r="A179" s="204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7" activePane="bottomLeft" state="frozen"/>
      <selection pane="bottomLeft" activeCell="A7" sqref="A7:L7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>
        <oddHeader>&amp;C</oddHeader>
      </headerFooter>
    </customSheetView>
  </customSheetViews>
  <mergeCells count="39">
    <mergeCell ref="A1:N1"/>
    <mergeCell ref="A2:N2"/>
    <mergeCell ref="B110:B111"/>
    <mergeCell ref="A92:A108"/>
    <mergeCell ref="B92:B108"/>
    <mergeCell ref="B33:B46"/>
    <mergeCell ref="B13:B28"/>
    <mergeCell ref="B56:B73"/>
    <mergeCell ref="B75:B91"/>
    <mergeCell ref="A109:N109"/>
    <mergeCell ref="A56:A73"/>
    <mergeCell ref="A51:A52"/>
    <mergeCell ref="A4:N4"/>
    <mergeCell ref="A6:N6"/>
    <mergeCell ref="A50:N50"/>
    <mergeCell ref="A53:N53"/>
    <mergeCell ref="A151:N151"/>
    <mergeCell ref="A152:A167"/>
    <mergeCell ref="A132:A150"/>
    <mergeCell ref="B132:B150"/>
    <mergeCell ref="B152:B167"/>
    <mergeCell ref="A112:N112"/>
    <mergeCell ref="B113:B131"/>
    <mergeCell ref="A113:A131"/>
    <mergeCell ref="A110:A111"/>
    <mergeCell ref="A75:A91"/>
    <mergeCell ref="A55:N55"/>
    <mergeCell ref="B51:B52"/>
    <mergeCell ref="A47:N47"/>
    <mergeCell ref="A48:A49"/>
    <mergeCell ref="D10:F10"/>
    <mergeCell ref="G10:I10"/>
    <mergeCell ref="B48:B49"/>
    <mergeCell ref="K10:N10"/>
    <mergeCell ref="A33:A46"/>
    <mergeCell ref="A29:A32"/>
    <mergeCell ref="A13:A28"/>
    <mergeCell ref="B29:B32"/>
    <mergeCell ref="A12:N12"/>
  </mergeCells>
  <phoneticPr fontId="0" type="noConversion"/>
  <hyperlinks>
    <hyperlink ref="A8" location="Оглавление!A1" display="К оглавлению"/>
    <hyperlink ref="A169" location="'Сопутствующая продукция'!A12" display="СОПУТСТВУЮЩАЯ ПРОДУКЦИЯ ДЛЯ ОБЩЕСТРОИТЕЛЬНОЙ ИЗОЛЯЦИИ"/>
  </hyperlinks>
  <printOptions horizontalCentered="1"/>
  <pageMargins left="0.25" right="0.25" top="0.75" bottom="0.75" header="0.3" footer="0.3"/>
  <pageSetup paperSize="9" scale="50" fitToHeight="0" orientation="portrait" r:id="rId2"/>
  <headerFooter alignWithMargins="0">
    <oddHeader>&amp;C</oddHeader>
  </headerFooter>
  <rowBreaks count="2" manualBreakCount="2">
    <brk id="74" max="13" man="1"/>
    <brk id="150" max="13" man="1"/>
  </rowBreaks>
  <colBreaks count="1" manualBreakCount="1">
    <brk id="11" max="154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176"/>
  <sheetViews>
    <sheetView showGridLines="0" view="pageBreakPreview" zoomScale="90" zoomScaleNormal="75" zoomScaleSheetLayoutView="90" workbookViewId="0">
      <pane ySplit="11" topLeftCell="A12" activePane="bottomLeft" state="frozen"/>
      <selection pane="bottomLeft" activeCell="U46" sqref="U46"/>
    </sheetView>
  </sheetViews>
  <sheetFormatPr defaultRowHeight="15"/>
  <cols>
    <col min="1" max="1" width="26.140625" style="185" customWidth="1"/>
    <col min="2" max="2" width="43.7109375" style="183" customWidth="1"/>
    <col min="3" max="3" width="12.5703125" style="183" customWidth="1"/>
    <col min="4" max="6" width="11" style="183" customWidth="1"/>
    <col min="7" max="9" width="10.7109375" style="183" customWidth="1"/>
    <col min="10" max="10" width="13" style="182" hidden="1" customWidth="1"/>
    <col min="11" max="11" width="12.5703125" style="182" customWidth="1"/>
    <col min="12" max="14" width="12.5703125" style="197" customWidth="1"/>
    <col min="15" max="16384" width="9.140625" style="2"/>
  </cols>
  <sheetData>
    <row r="1" spans="1:14" s="183" customFormat="1" ht="23.25">
      <c r="A1" s="480" t="s">
        <v>41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4" s="183" customFormat="1" ht="23.25">
      <c r="A2" s="480" t="s">
        <v>323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</row>
    <row r="3" spans="1:14" s="183" customFormat="1" ht="12.75" customHeight="1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s="183" customFormat="1" ht="18.75">
      <c r="A4" s="481" t="str">
        <f>Оглавление!A4</f>
        <v xml:space="preserve"> от 1 июня 2018 года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</row>
    <row r="5" spans="1:14" s="183" customFormat="1" ht="12.7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320"/>
      <c r="L5" s="207"/>
      <c r="M5" s="320"/>
      <c r="N5" s="207"/>
    </row>
    <row r="6" spans="1:14" s="183" customFormat="1" ht="26.25">
      <c r="A6" s="513" t="s">
        <v>324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</row>
    <row r="7" spans="1:14" s="183" customFormat="1" ht="12.75" customHeight="1">
      <c r="A7" s="184"/>
      <c r="B7" s="179"/>
      <c r="C7" s="179"/>
      <c r="D7" s="179"/>
      <c r="E7" s="179"/>
      <c r="F7" s="179"/>
      <c r="G7" s="179"/>
      <c r="H7" s="179"/>
      <c r="I7" s="179"/>
      <c r="J7" s="185"/>
      <c r="K7" s="185"/>
      <c r="L7" s="179"/>
      <c r="M7" s="179"/>
      <c r="N7" s="179"/>
    </row>
    <row r="8" spans="1:14" s="183" customFormat="1" ht="15" customHeight="1">
      <c r="A8" s="206" t="s">
        <v>352</v>
      </c>
      <c r="B8" s="179"/>
      <c r="C8" s="179"/>
      <c r="D8" s="179"/>
      <c r="E8" s="179"/>
      <c r="F8" s="179"/>
      <c r="G8" s="179"/>
      <c r="H8" s="179"/>
      <c r="I8" s="179"/>
      <c r="J8" s="185"/>
      <c r="K8" s="185"/>
      <c r="L8" s="179"/>
      <c r="M8" s="568" t="s">
        <v>35</v>
      </c>
      <c r="N8" s="569">
        <v>0.25</v>
      </c>
    </row>
    <row r="9" spans="1:14" s="183" customFormat="1" ht="12.7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5"/>
    </row>
    <row r="10" spans="1:14" s="180" customFormat="1" ht="14.25" customHeight="1">
      <c r="D10" s="491" t="s">
        <v>2</v>
      </c>
      <c r="E10" s="492"/>
      <c r="F10" s="493"/>
      <c r="G10" s="491" t="s">
        <v>470</v>
      </c>
      <c r="H10" s="492"/>
      <c r="I10" s="493"/>
      <c r="J10" s="187"/>
      <c r="K10" s="494" t="s">
        <v>38</v>
      </c>
      <c r="L10" s="494"/>
      <c r="M10" s="494"/>
      <c r="N10" s="494"/>
    </row>
    <row r="11" spans="1:14" s="180" customFormat="1" ht="30">
      <c r="A11" s="181" t="s">
        <v>1</v>
      </c>
      <c r="B11" s="181" t="s">
        <v>37</v>
      </c>
      <c r="C11" s="181" t="s">
        <v>488</v>
      </c>
      <c r="D11" s="181" t="s">
        <v>3</v>
      </c>
      <c r="E11" s="181" t="s">
        <v>4</v>
      </c>
      <c r="F11" s="181" t="s">
        <v>5</v>
      </c>
      <c r="G11" s="181" t="s">
        <v>471</v>
      </c>
      <c r="H11" s="181" t="s">
        <v>472</v>
      </c>
      <c r="I11" s="181" t="s">
        <v>473</v>
      </c>
      <c r="J11" s="188" t="s">
        <v>478</v>
      </c>
      <c r="K11" s="205" t="s">
        <v>480</v>
      </c>
      <c r="L11" s="205" t="s">
        <v>481</v>
      </c>
      <c r="M11" s="205" t="s">
        <v>484</v>
      </c>
      <c r="N11" s="205" t="s">
        <v>479</v>
      </c>
    </row>
    <row r="12" spans="1:14" s="7" customFormat="1" ht="15" customHeight="1">
      <c r="A12" s="516" t="s">
        <v>790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4"/>
    </row>
    <row r="13" spans="1:14" ht="15" customHeight="1">
      <c r="A13" s="490" t="s">
        <v>15</v>
      </c>
      <c r="B13" s="486" t="s">
        <v>807</v>
      </c>
      <c r="C13" s="295" t="s">
        <v>308</v>
      </c>
      <c r="D13" s="296">
        <v>1000</v>
      </c>
      <c r="E13" s="297">
        <v>600</v>
      </c>
      <c r="F13" s="298">
        <v>80</v>
      </c>
      <c r="G13" s="299">
        <v>7</v>
      </c>
      <c r="H13" s="300">
        <f>D13*E13*G13/1000000</f>
        <v>4.2</v>
      </c>
      <c r="I13" s="301">
        <f>D13*E13*F13*G13/1000000000</f>
        <v>0.33600000000000002</v>
      </c>
      <c r="J13" s="265">
        <v>4488</v>
      </c>
      <c r="K13" s="329">
        <f t="shared" ref="K13" si="0">ROUND(M13*F13/1000,2)</f>
        <v>269.27999999999997</v>
      </c>
      <c r="L13" s="302">
        <f t="shared" ref="L13:L76" si="1">ROUND(K13*1.18,2)</f>
        <v>317.75</v>
      </c>
      <c r="M13" s="340">
        <f t="shared" ref="M13" si="2">ROUND(J13*(1-$N$8),2)</f>
        <v>3366</v>
      </c>
      <c r="N13" s="344">
        <f t="shared" ref="N13:N76" si="3">M13*1.18</f>
        <v>3971.8799999999997</v>
      </c>
    </row>
    <row r="14" spans="1:14" ht="15" customHeight="1">
      <c r="A14" s="490"/>
      <c r="B14" s="486"/>
      <c r="C14" s="238" t="s">
        <v>308</v>
      </c>
      <c r="D14" s="231">
        <v>1000</v>
      </c>
      <c r="E14" s="210">
        <v>600</v>
      </c>
      <c r="F14" s="245">
        <v>90</v>
      </c>
      <c r="G14" s="253">
        <v>6</v>
      </c>
      <c r="H14" s="211">
        <f t="shared" ref="H14:H69" si="4">D14*E14*G14/1000000</f>
        <v>3.6</v>
      </c>
      <c r="I14" s="254">
        <f t="shared" ref="I14:I69" si="5">D14*E14*F14*G14/1000000000</f>
        <v>0.32400000000000001</v>
      </c>
      <c r="J14" s="266">
        <v>4180</v>
      </c>
      <c r="K14" s="322">
        <f t="shared" ref="K14" si="6">ROUND(M14*F14/1000,2)</f>
        <v>282.14999999999998</v>
      </c>
      <c r="L14" s="217">
        <f t="shared" si="1"/>
        <v>332.94</v>
      </c>
      <c r="M14" s="333">
        <f>ROUND(J14*(1-$N$8),2)</f>
        <v>3135</v>
      </c>
      <c r="N14" s="215">
        <f t="shared" si="3"/>
        <v>3699.2999999999997</v>
      </c>
    </row>
    <row r="15" spans="1:14" ht="15" customHeight="1">
      <c r="A15" s="490"/>
      <c r="B15" s="486"/>
      <c r="C15" s="239" t="s">
        <v>310</v>
      </c>
      <c r="D15" s="232">
        <v>1000</v>
      </c>
      <c r="E15" s="208">
        <v>600</v>
      </c>
      <c r="F15" s="246">
        <v>100</v>
      </c>
      <c r="G15" s="255">
        <v>6</v>
      </c>
      <c r="H15" s="209">
        <f t="shared" si="4"/>
        <v>3.6</v>
      </c>
      <c r="I15" s="256">
        <f t="shared" si="5"/>
        <v>0.36</v>
      </c>
      <c r="J15" s="278">
        <v>3760</v>
      </c>
      <c r="K15" s="323">
        <f t="shared" ref="K15:K54" si="7">ROUND(M15*F15/1000,2)</f>
        <v>282</v>
      </c>
      <c r="L15" s="216">
        <f t="shared" si="1"/>
        <v>332.76</v>
      </c>
      <c r="M15" s="334">
        <f t="shared" ref="M15:M54" si="8">ROUND(J15*(1-$N$8),2)</f>
        <v>2820</v>
      </c>
      <c r="N15" s="216">
        <f t="shared" si="3"/>
        <v>3327.6</v>
      </c>
    </row>
    <row r="16" spans="1:14" ht="15" customHeight="1">
      <c r="A16" s="490"/>
      <c r="B16" s="486"/>
      <c r="C16" s="238" t="s">
        <v>308</v>
      </c>
      <c r="D16" s="231">
        <v>1000</v>
      </c>
      <c r="E16" s="210">
        <v>600</v>
      </c>
      <c r="F16" s="245">
        <v>110</v>
      </c>
      <c r="G16" s="253">
        <v>5</v>
      </c>
      <c r="H16" s="211">
        <f t="shared" si="4"/>
        <v>3</v>
      </c>
      <c r="I16" s="254">
        <f t="shared" si="5"/>
        <v>0.33</v>
      </c>
      <c r="J16" s="266">
        <v>3756</v>
      </c>
      <c r="K16" s="322">
        <f t="shared" si="7"/>
        <v>309.87</v>
      </c>
      <c r="L16" s="217">
        <f t="shared" si="1"/>
        <v>365.65</v>
      </c>
      <c r="M16" s="333">
        <f t="shared" si="8"/>
        <v>2817</v>
      </c>
      <c r="N16" s="215">
        <f t="shared" si="3"/>
        <v>3324.06</v>
      </c>
    </row>
    <row r="17" spans="1:14" ht="15" customHeight="1">
      <c r="A17" s="490"/>
      <c r="B17" s="486"/>
      <c r="C17" s="238" t="s">
        <v>308</v>
      </c>
      <c r="D17" s="231">
        <v>1000</v>
      </c>
      <c r="E17" s="210">
        <v>600</v>
      </c>
      <c r="F17" s="245">
        <v>120</v>
      </c>
      <c r="G17" s="253">
        <v>5</v>
      </c>
      <c r="H17" s="211">
        <f t="shared" si="4"/>
        <v>3</v>
      </c>
      <c r="I17" s="254">
        <f t="shared" si="5"/>
        <v>0.36</v>
      </c>
      <c r="J17" s="266">
        <v>3652</v>
      </c>
      <c r="K17" s="322">
        <f t="shared" si="7"/>
        <v>328.68</v>
      </c>
      <c r="L17" s="217">
        <f t="shared" si="1"/>
        <v>387.84</v>
      </c>
      <c r="M17" s="333">
        <f t="shared" si="8"/>
        <v>2739</v>
      </c>
      <c r="N17" s="215">
        <f t="shared" si="3"/>
        <v>3232.02</v>
      </c>
    </row>
    <row r="18" spans="1:14" ht="15" customHeight="1">
      <c r="A18" s="490"/>
      <c r="B18" s="486"/>
      <c r="C18" s="238" t="s">
        <v>308</v>
      </c>
      <c r="D18" s="231">
        <v>1000</v>
      </c>
      <c r="E18" s="210">
        <v>600</v>
      </c>
      <c r="F18" s="245">
        <v>130</v>
      </c>
      <c r="G18" s="253">
        <v>4</v>
      </c>
      <c r="H18" s="211">
        <f t="shared" si="4"/>
        <v>2.4</v>
      </c>
      <c r="I18" s="254">
        <f t="shared" si="5"/>
        <v>0.312</v>
      </c>
      <c r="J18" s="266">
        <v>3572</v>
      </c>
      <c r="K18" s="322">
        <f t="shared" si="7"/>
        <v>348.27</v>
      </c>
      <c r="L18" s="217">
        <f t="shared" si="1"/>
        <v>410.96</v>
      </c>
      <c r="M18" s="333">
        <f t="shared" si="8"/>
        <v>2679</v>
      </c>
      <c r="N18" s="215">
        <f t="shared" si="3"/>
        <v>3161.22</v>
      </c>
    </row>
    <row r="19" spans="1:14" ht="15" customHeight="1">
      <c r="A19" s="490"/>
      <c r="B19" s="486"/>
      <c r="C19" s="238" t="s">
        <v>308</v>
      </c>
      <c r="D19" s="231">
        <v>1000</v>
      </c>
      <c r="E19" s="210">
        <v>600</v>
      </c>
      <c r="F19" s="245">
        <v>140</v>
      </c>
      <c r="G19" s="253">
        <v>4</v>
      </c>
      <c r="H19" s="211">
        <f t="shared" si="4"/>
        <v>2.4</v>
      </c>
      <c r="I19" s="254">
        <f t="shared" si="5"/>
        <v>0.33600000000000002</v>
      </c>
      <c r="J19" s="266">
        <v>3496</v>
      </c>
      <c r="K19" s="322">
        <f t="shared" si="7"/>
        <v>367.08</v>
      </c>
      <c r="L19" s="217">
        <f t="shared" si="1"/>
        <v>433.15</v>
      </c>
      <c r="M19" s="333">
        <f t="shared" si="8"/>
        <v>2622</v>
      </c>
      <c r="N19" s="215">
        <f t="shared" si="3"/>
        <v>3093.96</v>
      </c>
    </row>
    <row r="20" spans="1:14" ht="15" customHeight="1">
      <c r="A20" s="490"/>
      <c r="B20" s="486"/>
      <c r="C20" s="239" t="s">
        <v>310</v>
      </c>
      <c r="D20" s="232">
        <v>1000</v>
      </c>
      <c r="E20" s="208">
        <v>600</v>
      </c>
      <c r="F20" s="246">
        <v>150</v>
      </c>
      <c r="G20" s="255">
        <v>4</v>
      </c>
      <c r="H20" s="209">
        <f t="shared" si="4"/>
        <v>2.4</v>
      </c>
      <c r="I20" s="256">
        <f t="shared" si="5"/>
        <v>0.36</v>
      </c>
      <c r="J20" s="278">
        <v>3340</v>
      </c>
      <c r="K20" s="323">
        <f t="shared" si="7"/>
        <v>375.75</v>
      </c>
      <c r="L20" s="216">
        <f t="shared" si="1"/>
        <v>443.39</v>
      </c>
      <c r="M20" s="334">
        <f t="shared" si="8"/>
        <v>2505</v>
      </c>
      <c r="N20" s="216">
        <f t="shared" si="3"/>
        <v>2955.8999999999996</v>
      </c>
    </row>
    <row r="21" spans="1:14" ht="15" customHeight="1">
      <c r="A21" s="490"/>
      <c r="B21" s="486"/>
      <c r="C21" s="238" t="s">
        <v>308</v>
      </c>
      <c r="D21" s="231">
        <v>1000</v>
      </c>
      <c r="E21" s="210">
        <v>600</v>
      </c>
      <c r="F21" s="245">
        <v>160</v>
      </c>
      <c r="G21" s="253">
        <v>3</v>
      </c>
      <c r="H21" s="211">
        <f t="shared" si="4"/>
        <v>1.8</v>
      </c>
      <c r="I21" s="254">
        <f t="shared" si="5"/>
        <v>0.28799999999999998</v>
      </c>
      <c r="J21" s="266">
        <v>3392</v>
      </c>
      <c r="K21" s="322">
        <f t="shared" si="7"/>
        <v>407.04</v>
      </c>
      <c r="L21" s="217">
        <f t="shared" si="1"/>
        <v>480.31</v>
      </c>
      <c r="M21" s="333">
        <f t="shared" si="8"/>
        <v>2544</v>
      </c>
      <c r="N21" s="215">
        <f t="shared" si="3"/>
        <v>3001.9199999999996</v>
      </c>
    </row>
    <row r="22" spans="1:14" ht="15" customHeight="1">
      <c r="A22" s="490"/>
      <c r="B22" s="486"/>
      <c r="C22" s="238" t="s">
        <v>308</v>
      </c>
      <c r="D22" s="231">
        <v>1000</v>
      </c>
      <c r="E22" s="210">
        <v>600</v>
      </c>
      <c r="F22" s="245">
        <v>170</v>
      </c>
      <c r="G22" s="253">
        <v>3</v>
      </c>
      <c r="H22" s="211">
        <f t="shared" si="4"/>
        <v>1.8</v>
      </c>
      <c r="I22" s="254">
        <f t="shared" si="5"/>
        <v>0.30599999999999999</v>
      </c>
      <c r="J22" s="266">
        <v>3348</v>
      </c>
      <c r="K22" s="322">
        <f t="shared" si="7"/>
        <v>426.87</v>
      </c>
      <c r="L22" s="217">
        <f t="shared" si="1"/>
        <v>503.71</v>
      </c>
      <c r="M22" s="333">
        <f t="shared" si="8"/>
        <v>2511</v>
      </c>
      <c r="N22" s="215">
        <f t="shared" si="3"/>
        <v>2962.98</v>
      </c>
    </row>
    <row r="23" spans="1:14" ht="15" customHeight="1">
      <c r="A23" s="490"/>
      <c r="B23" s="486"/>
      <c r="C23" s="238" t="s">
        <v>308</v>
      </c>
      <c r="D23" s="231">
        <v>1000</v>
      </c>
      <c r="E23" s="210">
        <v>600</v>
      </c>
      <c r="F23" s="245">
        <v>180</v>
      </c>
      <c r="G23" s="253">
        <v>3</v>
      </c>
      <c r="H23" s="211">
        <f t="shared" si="4"/>
        <v>1.8</v>
      </c>
      <c r="I23" s="254">
        <f t="shared" si="5"/>
        <v>0.32400000000000001</v>
      </c>
      <c r="J23" s="266">
        <v>3312</v>
      </c>
      <c r="K23" s="322">
        <f t="shared" si="7"/>
        <v>447.12</v>
      </c>
      <c r="L23" s="217">
        <f t="shared" si="1"/>
        <v>527.6</v>
      </c>
      <c r="M23" s="333">
        <f t="shared" si="8"/>
        <v>2484</v>
      </c>
      <c r="N23" s="215">
        <f t="shared" si="3"/>
        <v>2931.12</v>
      </c>
    </row>
    <row r="24" spans="1:14" ht="15" customHeight="1">
      <c r="A24" s="490"/>
      <c r="B24" s="486"/>
      <c r="C24" s="238" t="s">
        <v>308</v>
      </c>
      <c r="D24" s="231">
        <v>1000</v>
      </c>
      <c r="E24" s="210">
        <v>600</v>
      </c>
      <c r="F24" s="245">
        <v>190</v>
      </c>
      <c r="G24" s="253">
        <v>3</v>
      </c>
      <c r="H24" s="211">
        <f t="shared" si="4"/>
        <v>1.8</v>
      </c>
      <c r="I24" s="254">
        <f t="shared" si="5"/>
        <v>0.34200000000000003</v>
      </c>
      <c r="J24" s="266">
        <v>3280</v>
      </c>
      <c r="K24" s="322">
        <f t="shared" si="7"/>
        <v>467.4</v>
      </c>
      <c r="L24" s="217">
        <f t="shared" si="1"/>
        <v>551.53</v>
      </c>
      <c r="M24" s="333">
        <f t="shared" si="8"/>
        <v>2460</v>
      </c>
      <c r="N24" s="215">
        <f t="shared" si="3"/>
        <v>2902.7999999999997</v>
      </c>
    </row>
    <row r="25" spans="1:14" ht="15" customHeight="1">
      <c r="A25" s="490"/>
      <c r="B25" s="486"/>
      <c r="C25" s="238" t="s">
        <v>308</v>
      </c>
      <c r="D25" s="231">
        <v>1000</v>
      </c>
      <c r="E25" s="210">
        <v>600</v>
      </c>
      <c r="F25" s="245">
        <v>200</v>
      </c>
      <c r="G25" s="253">
        <v>3</v>
      </c>
      <c r="H25" s="211">
        <f t="shared" si="4"/>
        <v>1.8</v>
      </c>
      <c r="I25" s="254">
        <f t="shared" si="5"/>
        <v>0.36</v>
      </c>
      <c r="J25" s="266">
        <v>3248</v>
      </c>
      <c r="K25" s="322">
        <f t="shared" si="7"/>
        <v>487.2</v>
      </c>
      <c r="L25" s="217">
        <f t="shared" si="1"/>
        <v>574.9</v>
      </c>
      <c r="M25" s="333">
        <f t="shared" si="8"/>
        <v>2436</v>
      </c>
      <c r="N25" s="215">
        <f t="shared" si="3"/>
        <v>2874.48</v>
      </c>
    </row>
    <row r="26" spans="1:14" ht="15" customHeight="1">
      <c r="A26" s="490"/>
      <c r="B26" s="486"/>
      <c r="C26" s="238" t="s">
        <v>308</v>
      </c>
      <c r="D26" s="231">
        <v>1000</v>
      </c>
      <c r="E26" s="210">
        <v>600</v>
      </c>
      <c r="F26" s="245">
        <v>210</v>
      </c>
      <c r="G26" s="253">
        <v>3</v>
      </c>
      <c r="H26" s="211">
        <f t="shared" si="4"/>
        <v>1.8</v>
      </c>
      <c r="I26" s="254">
        <f t="shared" si="5"/>
        <v>0.378</v>
      </c>
      <c r="J26" s="266">
        <v>3248</v>
      </c>
      <c r="K26" s="322">
        <f t="shared" si="7"/>
        <v>511.56</v>
      </c>
      <c r="L26" s="217">
        <f t="shared" si="1"/>
        <v>603.64</v>
      </c>
      <c r="M26" s="333">
        <f t="shared" si="8"/>
        <v>2436</v>
      </c>
      <c r="N26" s="215">
        <f t="shared" si="3"/>
        <v>2874.48</v>
      </c>
    </row>
    <row r="27" spans="1:14" ht="15" customHeight="1">
      <c r="A27" s="490"/>
      <c r="B27" s="486"/>
      <c r="C27" s="238" t="s">
        <v>308</v>
      </c>
      <c r="D27" s="231">
        <v>1000</v>
      </c>
      <c r="E27" s="210">
        <v>600</v>
      </c>
      <c r="F27" s="245">
        <v>220</v>
      </c>
      <c r="G27" s="253">
        <v>2</v>
      </c>
      <c r="H27" s="211">
        <f t="shared" si="4"/>
        <v>1.2</v>
      </c>
      <c r="I27" s="254">
        <f t="shared" si="5"/>
        <v>0.26400000000000001</v>
      </c>
      <c r="J27" s="266">
        <v>3248</v>
      </c>
      <c r="K27" s="322">
        <f t="shared" si="7"/>
        <v>535.91999999999996</v>
      </c>
      <c r="L27" s="217">
        <f t="shared" si="1"/>
        <v>632.39</v>
      </c>
      <c r="M27" s="333">
        <f t="shared" si="8"/>
        <v>2436</v>
      </c>
      <c r="N27" s="215">
        <f t="shared" si="3"/>
        <v>2874.48</v>
      </c>
    </row>
    <row r="28" spans="1:14" ht="15" customHeight="1">
      <c r="A28" s="490"/>
      <c r="B28" s="486"/>
      <c r="C28" s="238" t="s">
        <v>308</v>
      </c>
      <c r="D28" s="231">
        <v>1000</v>
      </c>
      <c r="E28" s="210">
        <v>600</v>
      </c>
      <c r="F28" s="245">
        <v>230</v>
      </c>
      <c r="G28" s="253">
        <v>2</v>
      </c>
      <c r="H28" s="211">
        <f t="shared" si="4"/>
        <v>1.2</v>
      </c>
      <c r="I28" s="254">
        <f t="shared" si="5"/>
        <v>0.27600000000000002</v>
      </c>
      <c r="J28" s="266">
        <v>3248</v>
      </c>
      <c r="K28" s="322">
        <f t="shared" si="7"/>
        <v>560.28</v>
      </c>
      <c r="L28" s="217">
        <f t="shared" si="1"/>
        <v>661.13</v>
      </c>
      <c r="M28" s="333">
        <f t="shared" si="8"/>
        <v>2436</v>
      </c>
      <c r="N28" s="215">
        <f t="shared" si="3"/>
        <v>2874.48</v>
      </c>
    </row>
    <row r="29" spans="1:14" ht="15" customHeight="1">
      <c r="A29" s="490"/>
      <c r="B29" s="486"/>
      <c r="C29" s="238" t="s">
        <v>308</v>
      </c>
      <c r="D29" s="231">
        <v>1000</v>
      </c>
      <c r="E29" s="210">
        <v>600</v>
      </c>
      <c r="F29" s="245">
        <v>240</v>
      </c>
      <c r="G29" s="253">
        <v>2</v>
      </c>
      <c r="H29" s="211">
        <f t="shared" si="4"/>
        <v>1.2</v>
      </c>
      <c r="I29" s="254">
        <f t="shared" si="5"/>
        <v>0.28799999999999998</v>
      </c>
      <c r="J29" s="266">
        <v>3248</v>
      </c>
      <c r="K29" s="322">
        <f t="shared" si="7"/>
        <v>584.64</v>
      </c>
      <c r="L29" s="217">
        <f t="shared" si="1"/>
        <v>689.88</v>
      </c>
      <c r="M29" s="333">
        <f t="shared" si="8"/>
        <v>2436</v>
      </c>
      <c r="N29" s="215">
        <f t="shared" si="3"/>
        <v>2874.48</v>
      </c>
    </row>
    <row r="30" spans="1:14" ht="15" customHeight="1">
      <c r="A30" s="490"/>
      <c r="B30" s="486"/>
      <c r="C30" s="243" t="s">
        <v>308</v>
      </c>
      <c r="D30" s="236">
        <v>1000</v>
      </c>
      <c r="E30" s="218">
        <v>600</v>
      </c>
      <c r="F30" s="250">
        <v>250</v>
      </c>
      <c r="G30" s="263">
        <v>2</v>
      </c>
      <c r="H30" s="219">
        <f t="shared" si="4"/>
        <v>1.2</v>
      </c>
      <c r="I30" s="264">
        <f t="shared" si="5"/>
        <v>0.3</v>
      </c>
      <c r="J30" s="268">
        <v>3248</v>
      </c>
      <c r="K30" s="327">
        <f t="shared" si="7"/>
        <v>609</v>
      </c>
      <c r="L30" s="220">
        <f t="shared" si="1"/>
        <v>718.62</v>
      </c>
      <c r="M30" s="338">
        <f t="shared" si="8"/>
        <v>2436</v>
      </c>
      <c r="N30" s="345">
        <f t="shared" si="3"/>
        <v>2874.48</v>
      </c>
    </row>
    <row r="31" spans="1:14" ht="15" customHeight="1">
      <c r="A31" s="490" t="s">
        <v>247</v>
      </c>
      <c r="B31" s="517" t="s">
        <v>808</v>
      </c>
      <c r="C31" s="310" t="s">
        <v>311</v>
      </c>
      <c r="D31" s="311">
        <v>1000</v>
      </c>
      <c r="E31" s="312">
        <v>600</v>
      </c>
      <c r="F31" s="313">
        <v>100</v>
      </c>
      <c r="G31" s="314">
        <v>6</v>
      </c>
      <c r="H31" s="315">
        <f t="shared" ref="H31:H41" si="9">D31*E31*G31/1000000</f>
        <v>3.6</v>
      </c>
      <c r="I31" s="316">
        <f t="shared" ref="I31:I41" si="10">D31*E31*F31*G31/1000000000</f>
        <v>0.36</v>
      </c>
      <c r="J31" s="280">
        <v>3452</v>
      </c>
      <c r="K31" s="331">
        <f t="shared" si="7"/>
        <v>258.89999999999998</v>
      </c>
      <c r="L31" s="281">
        <f t="shared" si="1"/>
        <v>305.5</v>
      </c>
      <c r="M31" s="342">
        <f t="shared" si="8"/>
        <v>2589</v>
      </c>
      <c r="N31" s="281">
        <f t="shared" si="3"/>
        <v>3055.02</v>
      </c>
    </row>
    <row r="32" spans="1:14" ht="15" customHeight="1">
      <c r="A32" s="490"/>
      <c r="B32" s="518"/>
      <c r="C32" s="238" t="s">
        <v>308</v>
      </c>
      <c r="D32" s="231">
        <v>1000</v>
      </c>
      <c r="E32" s="210">
        <v>600</v>
      </c>
      <c r="F32" s="245">
        <v>110</v>
      </c>
      <c r="G32" s="253">
        <v>5</v>
      </c>
      <c r="H32" s="211">
        <f t="shared" si="9"/>
        <v>3</v>
      </c>
      <c r="I32" s="254">
        <f t="shared" si="10"/>
        <v>0.33</v>
      </c>
      <c r="J32" s="266">
        <v>3380</v>
      </c>
      <c r="K32" s="322">
        <f t="shared" si="7"/>
        <v>278.85000000000002</v>
      </c>
      <c r="L32" s="217">
        <f t="shared" si="1"/>
        <v>329.04</v>
      </c>
      <c r="M32" s="333">
        <f t="shared" si="8"/>
        <v>2535</v>
      </c>
      <c r="N32" s="215">
        <f t="shared" si="3"/>
        <v>2991.2999999999997</v>
      </c>
    </row>
    <row r="33" spans="1:14" ht="15" customHeight="1">
      <c r="A33" s="490"/>
      <c r="B33" s="518"/>
      <c r="C33" s="238" t="s">
        <v>308</v>
      </c>
      <c r="D33" s="231">
        <v>1000</v>
      </c>
      <c r="E33" s="210">
        <v>600</v>
      </c>
      <c r="F33" s="245">
        <v>120</v>
      </c>
      <c r="G33" s="253">
        <v>5</v>
      </c>
      <c r="H33" s="211">
        <f t="shared" si="9"/>
        <v>3</v>
      </c>
      <c r="I33" s="254">
        <f t="shared" si="10"/>
        <v>0.36</v>
      </c>
      <c r="J33" s="266">
        <v>3288</v>
      </c>
      <c r="K33" s="322">
        <f t="shared" si="7"/>
        <v>295.92</v>
      </c>
      <c r="L33" s="217">
        <f t="shared" si="1"/>
        <v>349.19</v>
      </c>
      <c r="M33" s="333">
        <f t="shared" si="8"/>
        <v>2466</v>
      </c>
      <c r="N33" s="215">
        <f t="shared" si="3"/>
        <v>2909.8799999999997</v>
      </c>
    </row>
    <row r="34" spans="1:14" ht="15" customHeight="1">
      <c r="A34" s="490"/>
      <c r="B34" s="518"/>
      <c r="C34" s="238" t="s">
        <v>308</v>
      </c>
      <c r="D34" s="231">
        <v>1000</v>
      </c>
      <c r="E34" s="210">
        <v>600</v>
      </c>
      <c r="F34" s="245">
        <v>130</v>
      </c>
      <c r="G34" s="253">
        <v>4</v>
      </c>
      <c r="H34" s="211">
        <f t="shared" si="9"/>
        <v>2.4</v>
      </c>
      <c r="I34" s="254">
        <f t="shared" si="10"/>
        <v>0.312</v>
      </c>
      <c r="J34" s="266">
        <v>3216</v>
      </c>
      <c r="K34" s="322">
        <f t="shared" si="7"/>
        <v>313.56</v>
      </c>
      <c r="L34" s="217">
        <f t="shared" si="1"/>
        <v>370</v>
      </c>
      <c r="M34" s="333">
        <f t="shared" si="8"/>
        <v>2412</v>
      </c>
      <c r="N34" s="215">
        <f t="shared" si="3"/>
        <v>2846.16</v>
      </c>
    </row>
    <row r="35" spans="1:14" ht="15" customHeight="1">
      <c r="A35" s="490"/>
      <c r="B35" s="518"/>
      <c r="C35" s="238" t="s">
        <v>308</v>
      </c>
      <c r="D35" s="231">
        <v>1000</v>
      </c>
      <c r="E35" s="210">
        <v>600</v>
      </c>
      <c r="F35" s="245">
        <v>140</v>
      </c>
      <c r="G35" s="253">
        <v>4</v>
      </c>
      <c r="H35" s="211">
        <f t="shared" si="9"/>
        <v>2.4</v>
      </c>
      <c r="I35" s="254">
        <f t="shared" si="10"/>
        <v>0.33600000000000002</v>
      </c>
      <c r="J35" s="266">
        <v>3148</v>
      </c>
      <c r="K35" s="322">
        <f t="shared" si="7"/>
        <v>330.54</v>
      </c>
      <c r="L35" s="217">
        <f t="shared" si="1"/>
        <v>390.04</v>
      </c>
      <c r="M35" s="333">
        <f t="shared" si="8"/>
        <v>2361</v>
      </c>
      <c r="N35" s="215">
        <f t="shared" si="3"/>
        <v>2785.98</v>
      </c>
    </row>
    <row r="36" spans="1:14" ht="15" customHeight="1">
      <c r="A36" s="490"/>
      <c r="B36" s="518"/>
      <c r="C36" s="303" t="s">
        <v>311</v>
      </c>
      <c r="D36" s="304">
        <v>1000</v>
      </c>
      <c r="E36" s="305">
        <v>600</v>
      </c>
      <c r="F36" s="306">
        <v>150</v>
      </c>
      <c r="G36" s="307">
        <v>4</v>
      </c>
      <c r="H36" s="308">
        <f t="shared" si="9"/>
        <v>2.4</v>
      </c>
      <c r="I36" s="309">
        <f t="shared" si="10"/>
        <v>0.36</v>
      </c>
      <c r="J36" s="282">
        <v>3068</v>
      </c>
      <c r="K36" s="330">
        <f t="shared" si="7"/>
        <v>345.15</v>
      </c>
      <c r="L36" s="283">
        <f t="shared" si="1"/>
        <v>407.28</v>
      </c>
      <c r="M36" s="341">
        <f t="shared" si="8"/>
        <v>2301</v>
      </c>
      <c r="N36" s="283">
        <f t="shared" si="3"/>
        <v>2715.18</v>
      </c>
    </row>
    <row r="37" spans="1:14" ht="15" customHeight="1">
      <c r="A37" s="490"/>
      <c r="B37" s="518"/>
      <c r="C37" s="238" t="s">
        <v>308</v>
      </c>
      <c r="D37" s="231">
        <v>1000</v>
      </c>
      <c r="E37" s="210">
        <v>600</v>
      </c>
      <c r="F37" s="245">
        <v>160</v>
      </c>
      <c r="G37" s="253">
        <v>3</v>
      </c>
      <c r="H37" s="211">
        <f t="shared" si="9"/>
        <v>1.8</v>
      </c>
      <c r="I37" s="254">
        <f t="shared" si="10"/>
        <v>0.28799999999999998</v>
      </c>
      <c r="J37" s="266">
        <v>3052</v>
      </c>
      <c r="K37" s="322">
        <f t="shared" si="7"/>
        <v>366.24</v>
      </c>
      <c r="L37" s="217">
        <f t="shared" si="1"/>
        <v>432.16</v>
      </c>
      <c r="M37" s="333">
        <f t="shared" si="8"/>
        <v>2289</v>
      </c>
      <c r="N37" s="215">
        <f t="shared" si="3"/>
        <v>2701.02</v>
      </c>
    </row>
    <row r="38" spans="1:14" ht="15" customHeight="1">
      <c r="A38" s="490"/>
      <c r="B38" s="518"/>
      <c r="C38" s="238" t="s">
        <v>308</v>
      </c>
      <c r="D38" s="231">
        <v>1000</v>
      </c>
      <c r="E38" s="210">
        <v>600</v>
      </c>
      <c r="F38" s="245">
        <v>170</v>
      </c>
      <c r="G38" s="253">
        <v>3</v>
      </c>
      <c r="H38" s="211">
        <f t="shared" si="9"/>
        <v>1.8</v>
      </c>
      <c r="I38" s="254">
        <f t="shared" si="10"/>
        <v>0.30599999999999999</v>
      </c>
      <c r="J38" s="266">
        <v>3016</v>
      </c>
      <c r="K38" s="322">
        <f t="shared" si="7"/>
        <v>384.54</v>
      </c>
      <c r="L38" s="217">
        <f t="shared" si="1"/>
        <v>453.76</v>
      </c>
      <c r="M38" s="333">
        <f t="shared" si="8"/>
        <v>2262</v>
      </c>
      <c r="N38" s="215">
        <f t="shared" si="3"/>
        <v>2669.16</v>
      </c>
    </row>
    <row r="39" spans="1:14" ht="15" customHeight="1">
      <c r="A39" s="490"/>
      <c r="B39" s="518"/>
      <c r="C39" s="238" t="s">
        <v>308</v>
      </c>
      <c r="D39" s="231">
        <v>1000</v>
      </c>
      <c r="E39" s="210">
        <v>600</v>
      </c>
      <c r="F39" s="245">
        <v>180</v>
      </c>
      <c r="G39" s="253">
        <v>3</v>
      </c>
      <c r="H39" s="211">
        <f t="shared" si="9"/>
        <v>1.8</v>
      </c>
      <c r="I39" s="254">
        <f t="shared" si="10"/>
        <v>0.32400000000000001</v>
      </c>
      <c r="J39" s="266">
        <v>2980</v>
      </c>
      <c r="K39" s="322">
        <f t="shared" si="7"/>
        <v>402.3</v>
      </c>
      <c r="L39" s="217">
        <f t="shared" si="1"/>
        <v>474.71</v>
      </c>
      <c r="M39" s="333">
        <f t="shared" si="8"/>
        <v>2235</v>
      </c>
      <c r="N39" s="215">
        <f t="shared" si="3"/>
        <v>2637.2999999999997</v>
      </c>
    </row>
    <row r="40" spans="1:14" ht="15" customHeight="1">
      <c r="A40" s="490"/>
      <c r="B40" s="518"/>
      <c r="C40" s="238" t="s">
        <v>308</v>
      </c>
      <c r="D40" s="231">
        <v>1000</v>
      </c>
      <c r="E40" s="210">
        <v>600</v>
      </c>
      <c r="F40" s="245">
        <v>190</v>
      </c>
      <c r="G40" s="253">
        <v>3</v>
      </c>
      <c r="H40" s="211">
        <f t="shared" si="9"/>
        <v>1.8</v>
      </c>
      <c r="I40" s="254">
        <f t="shared" si="10"/>
        <v>0.34200000000000003</v>
      </c>
      <c r="J40" s="266">
        <v>2952</v>
      </c>
      <c r="K40" s="322">
        <f t="shared" si="7"/>
        <v>420.66</v>
      </c>
      <c r="L40" s="217">
        <f t="shared" si="1"/>
        <v>496.38</v>
      </c>
      <c r="M40" s="333">
        <f t="shared" si="8"/>
        <v>2214</v>
      </c>
      <c r="N40" s="215">
        <f t="shared" si="3"/>
        <v>2612.52</v>
      </c>
    </row>
    <row r="41" spans="1:14" ht="15" customHeight="1">
      <c r="A41" s="490"/>
      <c r="B41" s="518"/>
      <c r="C41" s="243" t="s">
        <v>308</v>
      </c>
      <c r="D41" s="236">
        <v>1000</v>
      </c>
      <c r="E41" s="218">
        <v>600</v>
      </c>
      <c r="F41" s="250">
        <v>200</v>
      </c>
      <c r="G41" s="263">
        <v>3</v>
      </c>
      <c r="H41" s="219">
        <f t="shared" si="9"/>
        <v>1.8</v>
      </c>
      <c r="I41" s="264">
        <f t="shared" si="10"/>
        <v>0.36</v>
      </c>
      <c r="J41" s="268">
        <v>2924</v>
      </c>
      <c r="K41" s="327">
        <f t="shared" si="7"/>
        <v>438.6</v>
      </c>
      <c r="L41" s="220">
        <f t="shared" si="1"/>
        <v>517.54999999999995</v>
      </c>
      <c r="M41" s="338">
        <f t="shared" si="8"/>
        <v>2193</v>
      </c>
      <c r="N41" s="345">
        <f t="shared" si="3"/>
        <v>2587.7399999999998</v>
      </c>
    </row>
    <row r="42" spans="1:14" s="120" customFormat="1" ht="15" customHeight="1">
      <c r="A42" s="490" t="s">
        <v>145</v>
      </c>
      <c r="B42" s="515" t="s">
        <v>490</v>
      </c>
      <c r="C42" s="238" t="s">
        <v>308</v>
      </c>
      <c r="D42" s="231">
        <v>1000</v>
      </c>
      <c r="E42" s="210">
        <v>600</v>
      </c>
      <c r="F42" s="245">
        <v>80</v>
      </c>
      <c r="G42" s="253">
        <v>7</v>
      </c>
      <c r="H42" s="211">
        <f t="shared" ref="H42:H54" si="11">D42*E42*G42/1000000</f>
        <v>4.2</v>
      </c>
      <c r="I42" s="254">
        <f t="shared" ref="I42:I54" si="12">D42*E42*F42*G42/1000000000</f>
        <v>0.33600000000000002</v>
      </c>
      <c r="J42" s="266">
        <v>4912</v>
      </c>
      <c r="K42" s="322">
        <f t="shared" si="7"/>
        <v>294.72000000000003</v>
      </c>
      <c r="L42" s="217">
        <f t="shared" si="1"/>
        <v>347.77</v>
      </c>
      <c r="M42" s="333">
        <f t="shared" si="8"/>
        <v>3684</v>
      </c>
      <c r="N42" s="215">
        <f t="shared" si="3"/>
        <v>4347.12</v>
      </c>
    </row>
    <row r="43" spans="1:14" s="120" customFormat="1" ht="15" customHeight="1">
      <c r="A43" s="490"/>
      <c r="B43" s="515"/>
      <c r="C43" s="238" t="s">
        <v>308</v>
      </c>
      <c r="D43" s="231">
        <v>1000</v>
      </c>
      <c r="E43" s="210">
        <v>600</v>
      </c>
      <c r="F43" s="245">
        <v>90</v>
      </c>
      <c r="G43" s="253">
        <v>6</v>
      </c>
      <c r="H43" s="211">
        <f t="shared" si="11"/>
        <v>3.6</v>
      </c>
      <c r="I43" s="254">
        <f t="shared" si="12"/>
        <v>0.32400000000000001</v>
      </c>
      <c r="J43" s="266">
        <v>4556</v>
      </c>
      <c r="K43" s="322">
        <f t="shared" si="7"/>
        <v>307.52999999999997</v>
      </c>
      <c r="L43" s="217">
        <f t="shared" si="1"/>
        <v>362.89</v>
      </c>
      <c r="M43" s="333">
        <f t="shared" si="8"/>
        <v>3417</v>
      </c>
      <c r="N43" s="215">
        <f t="shared" si="3"/>
        <v>4032.06</v>
      </c>
    </row>
    <row r="44" spans="1:14" s="120" customFormat="1" ht="15" customHeight="1">
      <c r="A44" s="490"/>
      <c r="B44" s="515"/>
      <c r="C44" s="238" t="s">
        <v>308</v>
      </c>
      <c r="D44" s="231">
        <v>1000</v>
      </c>
      <c r="E44" s="210">
        <v>600</v>
      </c>
      <c r="F44" s="245">
        <v>100</v>
      </c>
      <c r="G44" s="253">
        <v>6</v>
      </c>
      <c r="H44" s="211">
        <f t="shared" si="11"/>
        <v>3.6</v>
      </c>
      <c r="I44" s="254">
        <f t="shared" si="12"/>
        <v>0.36</v>
      </c>
      <c r="J44" s="266">
        <v>4212</v>
      </c>
      <c r="K44" s="322">
        <f t="shared" si="7"/>
        <v>315.89999999999998</v>
      </c>
      <c r="L44" s="217">
        <f t="shared" si="1"/>
        <v>372.76</v>
      </c>
      <c r="M44" s="333">
        <f t="shared" si="8"/>
        <v>3159</v>
      </c>
      <c r="N44" s="215">
        <f t="shared" si="3"/>
        <v>3727.62</v>
      </c>
    </row>
    <row r="45" spans="1:14" s="120" customFormat="1" ht="15" customHeight="1">
      <c r="A45" s="490"/>
      <c r="B45" s="515"/>
      <c r="C45" s="238" t="s">
        <v>308</v>
      </c>
      <c r="D45" s="231">
        <v>1000</v>
      </c>
      <c r="E45" s="210">
        <v>600</v>
      </c>
      <c r="F45" s="245">
        <v>110</v>
      </c>
      <c r="G45" s="253">
        <v>5</v>
      </c>
      <c r="H45" s="211">
        <f t="shared" si="11"/>
        <v>3</v>
      </c>
      <c r="I45" s="254">
        <f t="shared" si="12"/>
        <v>0.33</v>
      </c>
      <c r="J45" s="266">
        <v>4064</v>
      </c>
      <c r="K45" s="322">
        <f t="shared" si="7"/>
        <v>335.28</v>
      </c>
      <c r="L45" s="217">
        <f t="shared" si="1"/>
        <v>395.63</v>
      </c>
      <c r="M45" s="333">
        <f t="shared" si="8"/>
        <v>3048</v>
      </c>
      <c r="N45" s="215">
        <f t="shared" si="3"/>
        <v>3596.64</v>
      </c>
    </row>
    <row r="46" spans="1:14" s="120" customFormat="1" ht="15" customHeight="1">
      <c r="A46" s="490"/>
      <c r="B46" s="515"/>
      <c r="C46" s="238" t="s">
        <v>308</v>
      </c>
      <c r="D46" s="231">
        <v>1000</v>
      </c>
      <c r="E46" s="210">
        <v>600</v>
      </c>
      <c r="F46" s="245">
        <v>120</v>
      </c>
      <c r="G46" s="253">
        <v>5</v>
      </c>
      <c r="H46" s="211">
        <f t="shared" si="11"/>
        <v>3</v>
      </c>
      <c r="I46" s="254">
        <f t="shared" si="12"/>
        <v>0.36</v>
      </c>
      <c r="J46" s="266">
        <v>3936</v>
      </c>
      <c r="K46" s="322">
        <f t="shared" si="7"/>
        <v>354.24</v>
      </c>
      <c r="L46" s="217">
        <f t="shared" si="1"/>
        <v>418</v>
      </c>
      <c r="M46" s="333">
        <f t="shared" si="8"/>
        <v>2952</v>
      </c>
      <c r="N46" s="215">
        <f t="shared" si="3"/>
        <v>3483.3599999999997</v>
      </c>
    </row>
    <row r="47" spans="1:14" s="120" customFormat="1" ht="15" customHeight="1">
      <c r="A47" s="490"/>
      <c r="B47" s="515"/>
      <c r="C47" s="238" t="s">
        <v>308</v>
      </c>
      <c r="D47" s="231">
        <v>1000</v>
      </c>
      <c r="E47" s="210">
        <v>600</v>
      </c>
      <c r="F47" s="245">
        <v>130</v>
      </c>
      <c r="G47" s="253">
        <v>4</v>
      </c>
      <c r="H47" s="211">
        <f t="shared" si="11"/>
        <v>2.4</v>
      </c>
      <c r="I47" s="254">
        <f t="shared" si="12"/>
        <v>0.312</v>
      </c>
      <c r="J47" s="266">
        <v>3832</v>
      </c>
      <c r="K47" s="322">
        <f t="shared" si="7"/>
        <v>373.62</v>
      </c>
      <c r="L47" s="217">
        <f t="shared" si="1"/>
        <v>440.87</v>
      </c>
      <c r="M47" s="333">
        <f t="shared" si="8"/>
        <v>2874</v>
      </c>
      <c r="N47" s="215">
        <f t="shared" si="3"/>
        <v>3391.3199999999997</v>
      </c>
    </row>
    <row r="48" spans="1:14" s="120" customFormat="1" ht="15" customHeight="1">
      <c r="A48" s="490"/>
      <c r="B48" s="515"/>
      <c r="C48" s="238" t="s">
        <v>308</v>
      </c>
      <c r="D48" s="231">
        <v>1000</v>
      </c>
      <c r="E48" s="210">
        <v>600</v>
      </c>
      <c r="F48" s="245">
        <v>140</v>
      </c>
      <c r="G48" s="253">
        <v>4</v>
      </c>
      <c r="H48" s="211">
        <f t="shared" si="11"/>
        <v>2.4</v>
      </c>
      <c r="I48" s="254">
        <f t="shared" si="12"/>
        <v>0.33600000000000002</v>
      </c>
      <c r="J48" s="266">
        <v>3736</v>
      </c>
      <c r="K48" s="322">
        <f t="shared" si="7"/>
        <v>392.28</v>
      </c>
      <c r="L48" s="217">
        <f t="shared" si="1"/>
        <v>462.89</v>
      </c>
      <c r="M48" s="333">
        <f t="shared" si="8"/>
        <v>2802</v>
      </c>
      <c r="N48" s="215">
        <f t="shared" si="3"/>
        <v>3306.3599999999997</v>
      </c>
    </row>
    <row r="49" spans="1:14" s="120" customFormat="1" ht="15" customHeight="1">
      <c r="A49" s="490"/>
      <c r="B49" s="515"/>
      <c r="C49" s="238" t="s">
        <v>308</v>
      </c>
      <c r="D49" s="231">
        <v>1000</v>
      </c>
      <c r="E49" s="210">
        <v>600</v>
      </c>
      <c r="F49" s="245">
        <v>150</v>
      </c>
      <c r="G49" s="253">
        <v>4</v>
      </c>
      <c r="H49" s="211">
        <f t="shared" si="11"/>
        <v>2.4</v>
      </c>
      <c r="I49" s="254">
        <f t="shared" si="12"/>
        <v>0.36</v>
      </c>
      <c r="J49" s="266">
        <v>3668</v>
      </c>
      <c r="K49" s="322">
        <f t="shared" si="7"/>
        <v>412.65</v>
      </c>
      <c r="L49" s="217">
        <f t="shared" si="1"/>
        <v>486.93</v>
      </c>
      <c r="M49" s="333">
        <f t="shared" si="8"/>
        <v>2751</v>
      </c>
      <c r="N49" s="215">
        <f t="shared" si="3"/>
        <v>3246.18</v>
      </c>
    </row>
    <row r="50" spans="1:14" s="120" customFormat="1" ht="15" customHeight="1">
      <c r="A50" s="490"/>
      <c r="B50" s="515"/>
      <c r="C50" s="238" t="s">
        <v>308</v>
      </c>
      <c r="D50" s="231">
        <v>1000</v>
      </c>
      <c r="E50" s="210">
        <v>600</v>
      </c>
      <c r="F50" s="245">
        <v>160</v>
      </c>
      <c r="G50" s="253">
        <v>3</v>
      </c>
      <c r="H50" s="211">
        <f t="shared" si="11"/>
        <v>1.8</v>
      </c>
      <c r="I50" s="254">
        <f t="shared" si="12"/>
        <v>0.28799999999999998</v>
      </c>
      <c r="J50" s="266">
        <v>3604</v>
      </c>
      <c r="K50" s="322">
        <f t="shared" si="7"/>
        <v>432.48</v>
      </c>
      <c r="L50" s="217">
        <f t="shared" si="1"/>
        <v>510.33</v>
      </c>
      <c r="M50" s="333">
        <f t="shared" si="8"/>
        <v>2703</v>
      </c>
      <c r="N50" s="215">
        <f t="shared" si="3"/>
        <v>3189.54</v>
      </c>
    </row>
    <row r="51" spans="1:14" s="120" customFormat="1" ht="15" customHeight="1">
      <c r="A51" s="490"/>
      <c r="B51" s="515"/>
      <c r="C51" s="238" t="s">
        <v>308</v>
      </c>
      <c r="D51" s="231">
        <v>1000</v>
      </c>
      <c r="E51" s="210">
        <v>600</v>
      </c>
      <c r="F51" s="245">
        <v>170</v>
      </c>
      <c r="G51" s="253">
        <v>3</v>
      </c>
      <c r="H51" s="211">
        <f t="shared" si="11"/>
        <v>1.8</v>
      </c>
      <c r="I51" s="254">
        <f t="shared" si="12"/>
        <v>0.30599999999999999</v>
      </c>
      <c r="J51" s="266">
        <v>3548</v>
      </c>
      <c r="K51" s="322">
        <f t="shared" si="7"/>
        <v>452.37</v>
      </c>
      <c r="L51" s="217">
        <f t="shared" si="1"/>
        <v>533.79999999999995</v>
      </c>
      <c r="M51" s="333">
        <f t="shared" si="8"/>
        <v>2661</v>
      </c>
      <c r="N51" s="215">
        <f t="shared" si="3"/>
        <v>3139.98</v>
      </c>
    </row>
    <row r="52" spans="1:14" s="120" customFormat="1" ht="15" customHeight="1">
      <c r="A52" s="490"/>
      <c r="B52" s="515"/>
      <c r="C52" s="238" t="s">
        <v>308</v>
      </c>
      <c r="D52" s="231">
        <v>1000</v>
      </c>
      <c r="E52" s="210">
        <v>600</v>
      </c>
      <c r="F52" s="245">
        <v>180</v>
      </c>
      <c r="G52" s="253">
        <v>3</v>
      </c>
      <c r="H52" s="211">
        <f t="shared" si="11"/>
        <v>1.8</v>
      </c>
      <c r="I52" s="254">
        <f t="shared" si="12"/>
        <v>0.32400000000000001</v>
      </c>
      <c r="J52" s="266">
        <v>3500</v>
      </c>
      <c r="K52" s="322">
        <f t="shared" si="7"/>
        <v>472.5</v>
      </c>
      <c r="L52" s="217">
        <f t="shared" si="1"/>
        <v>557.54999999999995</v>
      </c>
      <c r="M52" s="333">
        <f t="shared" si="8"/>
        <v>2625</v>
      </c>
      <c r="N52" s="215">
        <f t="shared" si="3"/>
        <v>3097.5</v>
      </c>
    </row>
    <row r="53" spans="1:14" s="120" customFormat="1" ht="15" customHeight="1">
      <c r="A53" s="490"/>
      <c r="B53" s="515"/>
      <c r="C53" s="238" t="s">
        <v>308</v>
      </c>
      <c r="D53" s="231">
        <v>1000</v>
      </c>
      <c r="E53" s="210">
        <v>600</v>
      </c>
      <c r="F53" s="245">
        <v>190</v>
      </c>
      <c r="G53" s="253">
        <v>3</v>
      </c>
      <c r="H53" s="211">
        <f t="shared" si="11"/>
        <v>1.8</v>
      </c>
      <c r="I53" s="254">
        <f t="shared" si="12"/>
        <v>0.34200000000000003</v>
      </c>
      <c r="J53" s="266">
        <v>3460</v>
      </c>
      <c r="K53" s="322">
        <f t="shared" si="7"/>
        <v>493.05</v>
      </c>
      <c r="L53" s="217">
        <f t="shared" si="1"/>
        <v>581.79999999999995</v>
      </c>
      <c r="M53" s="333">
        <f t="shared" si="8"/>
        <v>2595</v>
      </c>
      <c r="N53" s="215">
        <f t="shared" si="3"/>
        <v>3062.1</v>
      </c>
    </row>
    <row r="54" spans="1:14" s="120" customFormat="1" ht="15" customHeight="1">
      <c r="A54" s="490"/>
      <c r="B54" s="515"/>
      <c r="C54" s="238" t="s">
        <v>308</v>
      </c>
      <c r="D54" s="231">
        <v>1000</v>
      </c>
      <c r="E54" s="210">
        <v>600</v>
      </c>
      <c r="F54" s="245">
        <v>200</v>
      </c>
      <c r="G54" s="253">
        <v>3</v>
      </c>
      <c r="H54" s="211">
        <f t="shared" si="11"/>
        <v>1.8</v>
      </c>
      <c r="I54" s="254">
        <f t="shared" si="12"/>
        <v>0.36</v>
      </c>
      <c r="J54" s="266">
        <v>3420</v>
      </c>
      <c r="K54" s="322">
        <f t="shared" si="7"/>
        <v>513</v>
      </c>
      <c r="L54" s="217">
        <f t="shared" si="1"/>
        <v>605.34</v>
      </c>
      <c r="M54" s="333">
        <f t="shared" si="8"/>
        <v>2565</v>
      </c>
      <c r="N54" s="215">
        <f t="shared" si="3"/>
        <v>3026.7</v>
      </c>
    </row>
    <row r="55" spans="1:14" s="7" customFormat="1" ht="15" customHeight="1">
      <c r="A55" s="516" t="s">
        <v>32</v>
      </c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4"/>
    </row>
    <row r="56" spans="1:14" ht="15" customHeight="1">
      <c r="A56" s="490" t="s">
        <v>7</v>
      </c>
      <c r="B56" s="486" t="s">
        <v>809</v>
      </c>
      <c r="C56" s="295" t="s">
        <v>308</v>
      </c>
      <c r="D56" s="296">
        <v>1000</v>
      </c>
      <c r="E56" s="297">
        <v>600</v>
      </c>
      <c r="F56" s="298">
        <v>30</v>
      </c>
      <c r="G56" s="299">
        <v>10</v>
      </c>
      <c r="H56" s="300">
        <f t="shared" si="4"/>
        <v>6</v>
      </c>
      <c r="I56" s="301">
        <f t="shared" si="5"/>
        <v>0.18</v>
      </c>
      <c r="J56" s="265">
        <v>4832</v>
      </c>
      <c r="K56" s="329">
        <f t="shared" ref="K56:K119" si="13">ROUND(M56*F56/1000,2)</f>
        <v>108.72</v>
      </c>
      <c r="L56" s="302">
        <f t="shared" si="1"/>
        <v>128.29</v>
      </c>
      <c r="M56" s="340">
        <f t="shared" ref="M56:M119" si="14">ROUND(J56*(1-$N$8),2)</f>
        <v>3624</v>
      </c>
      <c r="N56" s="344">
        <f t="shared" si="3"/>
        <v>4276.32</v>
      </c>
    </row>
    <row r="57" spans="1:14" ht="15" customHeight="1">
      <c r="A57" s="490"/>
      <c r="B57" s="486"/>
      <c r="C57" s="238" t="s">
        <v>308</v>
      </c>
      <c r="D57" s="231">
        <v>1000</v>
      </c>
      <c r="E57" s="210">
        <v>600</v>
      </c>
      <c r="F57" s="245">
        <v>40</v>
      </c>
      <c r="G57" s="253">
        <v>8</v>
      </c>
      <c r="H57" s="211">
        <f t="shared" si="4"/>
        <v>4.8</v>
      </c>
      <c r="I57" s="254">
        <f t="shared" si="5"/>
        <v>0.192</v>
      </c>
      <c r="J57" s="266">
        <v>4600</v>
      </c>
      <c r="K57" s="322">
        <f t="shared" si="13"/>
        <v>138</v>
      </c>
      <c r="L57" s="217">
        <f t="shared" si="1"/>
        <v>162.84</v>
      </c>
      <c r="M57" s="333">
        <f t="shared" si="14"/>
        <v>3450</v>
      </c>
      <c r="N57" s="215">
        <f t="shared" si="3"/>
        <v>4071</v>
      </c>
    </row>
    <row r="58" spans="1:14" ht="15" customHeight="1">
      <c r="A58" s="490"/>
      <c r="B58" s="486"/>
      <c r="C58" s="239" t="s">
        <v>310</v>
      </c>
      <c r="D58" s="232">
        <v>1000</v>
      </c>
      <c r="E58" s="208">
        <v>600</v>
      </c>
      <c r="F58" s="246">
        <v>50</v>
      </c>
      <c r="G58" s="255">
        <v>8</v>
      </c>
      <c r="H58" s="209">
        <f t="shared" si="4"/>
        <v>4.8</v>
      </c>
      <c r="I58" s="256">
        <f t="shared" si="5"/>
        <v>0.24</v>
      </c>
      <c r="J58" s="278">
        <v>4468</v>
      </c>
      <c r="K58" s="323">
        <f t="shared" si="13"/>
        <v>167.55</v>
      </c>
      <c r="L58" s="216">
        <f t="shared" si="1"/>
        <v>197.71</v>
      </c>
      <c r="M58" s="334">
        <f t="shared" si="14"/>
        <v>3351</v>
      </c>
      <c r="N58" s="216">
        <f t="shared" si="3"/>
        <v>3954.18</v>
      </c>
    </row>
    <row r="59" spans="1:14" ht="15" customHeight="1">
      <c r="A59" s="490"/>
      <c r="B59" s="486"/>
      <c r="C59" s="238" t="s">
        <v>308</v>
      </c>
      <c r="D59" s="231">
        <v>1000</v>
      </c>
      <c r="E59" s="210">
        <v>600</v>
      </c>
      <c r="F59" s="245">
        <v>60</v>
      </c>
      <c r="G59" s="253">
        <v>6</v>
      </c>
      <c r="H59" s="211">
        <f t="shared" si="4"/>
        <v>3.6</v>
      </c>
      <c r="I59" s="254">
        <f t="shared" si="5"/>
        <v>0.216</v>
      </c>
      <c r="J59" s="266">
        <v>4600</v>
      </c>
      <c r="K59" s="322">
        <f t="shared" si="13"/>
        <v>207</v>
      </c>
      <c r="L59" s="217">
        <f t="shared" si="1"/>
        <v>244.26</v>
      </c>
      <c r="M59" s="333">
        <f t="shared" si="14"/>
        <v>3450</v>
      </c>
      <c r="N59" s="215">
        <f t="shared" si="3"/>
        <v>4071</v>
      </c>
    </row>
    <row r="60" spans="1:14" ht="15" customHeight="1">
      <c r="A60" s="490"/>
      <c r="B60" s="486"/>
      <c r="C60" s="238" t="s">
        <v>308</v>
      </c>
      <c r="D60" s="231">
        <v>1000</v>
      </c>
      <c r="E60" s="210">
        <v>600</v>
      </c>
      <c r="F60" s="245">
        <v>70</v>
      </c>
      <c r="G60" s="253">
        <v>4</v>
      </c>
      <c r="H60" s="211">
        <f t="shared" si="4"/>
        <v>2.4</v>
      </c>
      <c r="I60" s="254">
        <f t="shared" si="5"/>
        <v>0.16800000000000001</v>
      </c>
      <c r="J60" s="266">
        <v>4600</v>
      </c>
      <c r="K60" s="322">
        <f t="shared" si="13"/>
        <v>241.5</v>
      </c>
      <c r="L60" s="217">
        <f t="shared" si="1"/>
        <v>284.97000000000003</v>
      </c>
      <c r="M60" s="333">
        <f t="shared" si="14"/>
        <v>3450</v>
      </c>
      <c r="N60" s="215">
        <f t="shared" si="3"/>
        <v>4071</v>
      </c>
    </row>
    <row r="61" spans="1:14" ht="15" customHeight="1">
      <c r="A61" s="490"/>
      <c r="B61" s="486"/>
      <c r="C61" s="238" t="s">
        <v>308</v>
      </c>
      <c r="D61" s="231">
        <v>1000</v>
      </c>
      <c r="E61" s="210">
        <v>600</v>
      </c>
      <c r="F61" s="245">
        <v>80</v>
      </c>
      <c r="G61" s="253">
        <v>4</v>
      </c>
      <c r="H61" s="211">
        <f t="shared" si="4"/>
        <v>2.4</v>
      </c>
      <c r="I61" s="254">
        <f t="shared" si="5"/>
        <v>0.192</v>
      </c>
      <c r="J61" s="266">
        <v>4600</v>
      </c>
      <c r="K61" s="322">
        <f t="shared" si="13"/>
        <v>276</v>
      </c>
      <c r="L61" s="217">
        <f t="shared" si="1"/>
        <v>325.68</v>
      </c>
      <c r="M61" s="333">
        <f t="shared" si="14"/>
        <v>3450</v>
      </c>
      <c r="N61" s="215">
        <f t="shared" si="3"/>
        <v>4071</v>
      </c>
    </row>
    <row r="62" spans="1:14" ht="15" customHeight="1">
      <c r="A62" s="490"/>
      <c r="B62" s="486"/>
      <c r="C62" s="238" t="s">
        <v>308</v>
      </c>
      <c r="D62" s="231">
        <v>1000</v>
      </c>
      <c r="E62" s="210">
        <v>600</v>
      </c>
      <c r="F62" s="245">
        <v>90</v>
      </c>
      <c r="G62" s="253">
        <v>4</v>
      </c>
      <c r="H62" s="211">
        <f t="shared" si="4"/>
        <v>2.4</v>
      </c>
      <c r="I62" s="254">
        <f t="shared" si="5"/>
        <v>0.216</v>
      </c>
      <c r="J62" s="266">
        <v>4600</v>
      </c>
      <c r="K62" s="322">
        <f t="shared" si="13"/>
        <v>310.5</v>
      </c>
      <c r="L62" s="217">
        <f t="shared" si="1"/>
        <v>366.39</v>
      </c>
      <c r="M62" s="333">
        <f t="shared" si="14"/>
        <v>3450</v>
      </c>
      <c r="N62" s="215">
        <f t="shared" si="3"/>
        <v>4071</v>
      </c>
    </row>
    <row r="63" spans="1:14" ht="15" customHeight="1">
      <c r="A63" s="490"/>
      <c r="B63" s="486"/>
      <c r="C63" s="239" t="s">
        <v>310</v>
      </c>
      <c r="D63" s="232">
        <v>1000</v>
      </c>
      <c r="E63" s="208">
        <v>600</v>
      </c>
      <c r="F63" s="246">
        <v>100</v>
      </c>
      <c r="G63" s="255">
        <v>4</v>
      </c>
      <c r="H63" s="209">
        <f t="shared" si="4"/>
        <v>2.4</v>
      </c>
      <c r="I63" s="256">
        <f t="shared" si="5"/>
        <v>0.24</v>
      </c>
      <c r="J63" s="278">
        <v>4468</v>
      </c>
      <c r="K63" s="323">
        <f t="shared" si="13"/>
        <v>335.1</v>
      </c>
      <c r="L63" s="216">
        <f t="shared" si="1"/>
        <v>395.42</v>
      </c>
      <c r="M63" s="334">
        <f t="shared" si="14"/>
        <v>3351</v>
      </c>
      <c r="N63" s="216">
        <f t="shared" si="3"/>
        <v>3954.18</v>
      </c>
    </row>
    <row r="64" spans="1:14" ht="15" customHeight="1">
      <c r="A64" s="490"/>
      <c r="B64" s="486"/>
      <c r="C64" s="238" t="s">
        <v>308</v>
      </c>
      <c r="D64" s="231">
        <v>1000</v>
      </c>
      <c r="E64" s="210">
        <v>600</v>
      </c>
      <c r="F64" s="245">
        <v>110</v>
      </c>
      <c r="G64" s="253">
        <v>3</v>
      </c>
      <c r="H64" s="211">
        <f t="shared" si="4"/>
        <v>1.8</v>
      </c>
      <c r="I64" s="254">
        <f t="shared" si="5"/>
        <v>0.19800000000000001</v>
      </c>
      <c r="J64" s="266">
        <v>4600</v>
      </c>
      <c r="K64" s="322">
        <f t="shared" si="13"/>
        <v>379.5</v>
      </c>
      <c r="L64" s="217">
        <f t="shared" si="1"/>
        <v>447.81</v>
      </c>
      <c r="M64" s="333">
        <f t="shared" si="14"/>
        <v>3450</v>
      </c>
      <c r="N64" s="215">
        <f t="shared" si="3"/>
        <v>4071</v>
      </c>
    </row>
    <row r="65" spans="1:14" ht="15" customHeight="1">
      <c r="A65" s="490"/>
      <c r="B65" s="486"/>
      <c r="C65" s="238" t="s">
        <v>308</v>
      </c>
      <c r="D65" s="231">
        <v>1000</v>
      </c>
      <c r="E65" s="210">
        <v>600</v>
      </c>
      <c r="F65" s="245">
        <v>120</v>
      </c>
      <c r="G65" s="253">
        <v>3</v>
      </c>
      <c r="H65" s="211">
        <f t="shared" si="4"/>
        <v>1.8</v>
      </c>
      <c r="I65" s="254">
        <f t="shared" si="5"/>
        <v>0.216</v>
      </c>
      <c r="J65" s="266">
        <v>4600</v>
      </c>
      <c r="K65" s="322">
        <f t="shared" si="13"/>
        <v>414</v>
      </c>
      <c r="L65" s="217">
        <f t="shared" si="1"/>
        <v>488.52</v>
      </c>
      <c r="M65" s="333">
        <f t="shared" si="14"/>
        <v>3450</v>
      </c>
      <c r="N65" s="215">
        <f t="shared" si="3"/>
        <v>4071</v>
      </c>
    </row>
    <row r="66" spans="1:14" ht="15" customHeight="1">
      <c r="A66" s="490"/>
      <c r="B66" s="486"/>
      <c r="C66" s="238" t="s">
        <v>308</v>
      </c>
      <c r="D66" s="231">
        <v>1000</v>
      </c>
      <c r="E66" s="210">
        <v>600</v>
      </c>
      <c r="F66" s="245">
        <v>130</v>
      </c>
      <c r="G66" s="253">
        <v>2</v>
      </c>
      <c r="H66" s="211">
        <f t="shared" si="4"/>
        <v>1.2</v>
      </c>
      <c r="I66" s="254">
        <f t="shared" si="5"/>
        <v>0.156</v>
      </c>
      <c r="J66" s="266">
        <v>4600</v>
      </c>
      <c r="K66" s="322">
        <f t="shared" si="13"/>
        <v>448.5</v>
      </c>
      <c r="L66" s="217">
        <f t="shared" si="1"/>
        <v>529.23</v>
      </c>
      <c r="M66" s="333">
        <f t="shared" si="14"/>
        <v>3450</v>
      </c>
      <c r="N66" s="215">
        <f t="shared" si="3"/>
        <v>4071</v>
      </c>
    </row>
    <row r="67" spans="1:14" ht="15" customHeight="1">
      <c r="A67" s="490"/>
      <c r="B67" s="486"/>
      <c r="C67" s="238" t="s">
        <v>308</v>
      </c>
      <c r="D67" s="231">
        <v>1000</v>
      </c>
      <c r="E67" s="210">
        <v>600</v>
      </c>
      <c r="F67" s="245">
        <v>140</v>
      </c>
      <c r="G67" s="253">
        <v>2</v>
      </c>
      <c r="H67" s="211">
        <f t="shared" si="4"/>
        <v>1.2</v>
      </c>
      <c r="I67" s="254">
        <f t="shared" si="5"/>
        <v>0.16800000000000001</v>
      </c>
      <c r="J67" s="266">
        <v>4600</v>
      </c>
      <c r="K67" s="322">
        <f t="shared" si="13"/>
        <v>483</v>
      </c>
      <c r="L67" s="217">
        <f t="shared" si="1"/>
        <v>569.94000000000005</v>
      </c>
      <c r="M67" s="333">
        <f t="shared" si="14"/>
        <v>3450</v>
      </c>
      <c r="N67" s="215">
        <f t="shared" si="3"/>
        <v>4071</v>
      </c>
    </row>
    <row r="68" spans="1:14" ht="15" customHeight="1">
      <c r="A68" s="490"/>
      <c r="B68" s="486"/>
      <c r="C68" s="238" t="s">
        <v>308</v>
      </c>
      <c r="D68" s="231">
        <v>1000</v>
      </c>
      <c r="E68" s="210">
        <v>600</v>
      </c>
      <c r="F68" s="245">
        <v>150</v>
      </c>
      <c r="G68" s="253">
        <v>2</v>
      </c>
      <c r="H68" s="211">
        <f t="shared" si="4"/>
        <v>1.2</v>
      </c>
      <c r="I68" s="254">
        <f t="shared" si="5"/>
        <v>0.18</v>
      </c>
      <c r="J68" s="266">
        <v>4600</v>
      </c>
      <c r="K68" s="322">
        <f t="shared" si="13"/>
        <v>517.5</v>
      </c>
      <c r="L68" s="217">
        <f t="shared" si="1"/>
        <v>610.65</v>
      </c>
      <c r="M68" s="333">
        <f t="shared" si="14"/>
        <v>3450</v>
      </c>
      <c r="N68" s="215">
        <f t="shared" si="3"/>
        <v>4071</v>
      </c>
    </row>
    <row r="69" spans="1:14" ht="15" customHeight="1">
      <c r="A69" s="490"/>
      <c r="B69" s="486"/>
      <c r="C69" s="238" t="s">
        <v>308</v>
      </c>
      <c r="D69" s="231">
        <v>1000</v>
      </c>
      <c r="E69" s="210">
        <v>600</v>
      </c>
      <c r="F69" s="245">
        <v>160</v>
      </c>
      <c r="G69" s="253">
        <v>2</v>
      </c>
      <c r="H69" s="211">
        <f t="shared" si="4"/>
        <v>1.2</v>
      </c>
      <c r="I69" s="254">
        <f t="shared" si="5"/>
        <v>0.192</v>
      </c>
      <c r="J69" s="266">
        <v>4600</v>
      </c>
      <c r="K69" s="322">
        <f t="shared" si="13"/>
        <v>552</v>
      </c>
      <c r="L69" s="217">
        <f t="shared" si="1"/>
        <v>651.36</v>
      </c>
      <c r="M69" s="333">
        <f t="shared" si="14"/>
        <v>3450</v>
      </c>
      <c r="N69" s="215">
        <f t="shared" si="3"/>
        <v>4071</v>
      </c>
    </row>
    <row r="70" spans="1:14" ht="15" customHeight="1">
      <c r="A70" s="490"/>
      <c r="B70" s="486"/>
      <c r="C70" s="238" t="s">
        <v>308</v>
      </c>
      <c r="D70" s="231">
        <v>1000</v>
      </c>
      <c r="E70" s="210">
        <v>600</v>
      </c>
      <c r="F70" s="245">
        <v>170</v>
      </c>
      <c r="G70" s="253">
        <v>2</v>
      </c>
      <c r="H70" s="211">
        <f t="shared" ref="H70:H106" si="15">D70*E70*G70/1000000</f>
        <v>1.2</v>
      </c>
      <c r="I70" s="254">
        <f t="shared" ref="I70:I106" si="16">D70*E70*F70*G70/1000000000</f>
        <v>0.20399999999999999</v>
      </c>
      <c r="J70" s="266">
        <v>4600</v>
      </c>
      <c r="K70" s="322">
        <f t="shared" si="13"/>
        <v>586.5</v>
      </c>
      <c r="L70" s="217">
        <f t="shared" si="1"/>
        <v>692.07</v>
      </c>
      <c r="M70" s="333">
        <f t="shared" si="14"/>
        <v>3450</v>
      </c>
      <c r="N70" s="215">
        <f t="shared" si="3"/>
        <v>4071</v>
      </c>
    </row>
    <row r="71" spans="1:14" ht="15" customHeight="1">
      <c r="A71" s="490"/>
      <c r="B71" s="486"/>
      <c r="C71" s="238" t="s">
        <v>308</v>
      </c>
      <c r="D71" s="231">
        <v>1000</v>
      </c>
      <c r="E71" s="210">
        <v>600</v>
      </c>
      <c r="F71" s="245">
        <v>180</v>
      </c>
      <c r="G71" s="253">
        <v>2</v>
      </c>
      <c r="H71" s="211">
        <f t="shared" si="15"/>
        <v>1.2</v>
      </c>
      <c r="I71" s="254">
        <f t="shared" si="16"/>
        <v>0.216</v>
      </c>
      <c r="J71" s="266">
        <v>4600</v>
      </c>
      <c r="K71" s="322">
        <f t="shared" si="13"/>
        <v>621</v>
      </c>
      <c r="L71" s="217">
        <f t="shared" si="1"/>
        <v>732.78</v>
      </c>
      <c r="M71" s="333">
        <f t="shared" si="14"/>
        <v>3450</v>
      </c>
      <c r="N71" s="215">
        <f t="shared" si="3"/>
        <v>4071</v>
      </c>
    </row>
    <row r="72" spans="1:14" ht="15" customHeight="1">
      <c r="A72" s="490"/>
      <c r="B72" s="486"/>
      <c r="C72" s="238" t="s">
        <v>308</v>
      </c>
      <c r="D72" s="231">
        <v>1000</v>
      </c>
      <c r="E72" s="210">
        <v>600</v>
      </c>
      <c r="F72" s="245">
        <v>190</v>
      </c>
      <c r="G72" s="253">
        <v>2</v>
      </c>
      <c r="H72" s="211">
        <f t="shared" si="15"/>
        <v>1.2</v>
      </c>
      <c r="I72" s="254">
        <f t="shared" si="16"/>
        <v>0.22800000000000001</v>
      </c>
      <c r="J72" s="266">
        <v>4600</v>
      </c>
      <c r="K72" s="322">
        <f t="shared" si="13"/>
        <v>655.5</v>
      </c>
      <c r="L72" s="217">
        <f t="shared" si="1"/>
        <v>773.49</v>
      </c>
      <c r="M72" s="333">
        <f t="shared" si="14"/>
        <v>3450</v>
      </c>
      <c r="N72" s="215">
        <f t="shared" si="3"/>
        <v>4071</v>
      </c>
    </row>
    <row r="73" spans="1:14" ht="15" customHeight="1">
      <c r="A73" s="490"/>
      <c r="B73" s="486"/>
      <c r="C73" s="243" t="s">
        <v>308</v>
      </c>
      <c r="D73" s="236">
        <v>1000</v>
      </c>
      <c r="E73" s="218">
        <v>600</v>
      </c>
      <c r="F73" s="250">
        <v>200</v>
      </c>
      <c r="G73" s="263">
        <v>2</v>
      </c>
      <c r="H73" s="219">
        <f t="shared" si="15"/>
        <v>1.2</v>
      </c>
      <c r="I73" s="264">
        <f t="shared" si="16"/>
        <v>0.24</v>
      </c>
      <c r="J73" s="268">
        <v>4600</v>
      </c>
      <c r="K73" s="327">
        <f t="shared" si="13"/>
        <v>690</v>
      </c>
      <c r="L73" s="220">
        <f t="shared" si="1"/>
        <v>814.2</v>
      </c>
      <c r="M73" s="338">
        <f t="shared" si="14"/>
        <v>3450</v>
      </c>
      <c r="N73" s="345">
        <f t="shared" si="3"/>
        <v>4071</v>
      </c>
    </row>
    <row r="74" spans="1:14" s="120" customFormat="1" ht="15" customHeight="1">
      <c r="A74" s="490" t="s">
        <v>36</v>
      </c>
      <c r="B74" s="515" t="s">
        <v>810</v>
      </c>
      <c r="C74" s="295" t="s">
        <v>308</v>
      </c>
      <c r="D74" s="296">
        <v>1000</v>
      </c>
      <c r="E74" s="297">
        <v>600</v>
      </c>
      <c r="F74" s="298">
        <v>40</v>
      </c>
      <c r="G74" s="299">
        <v>10</v>
      </c>
      <c r="H74" s="300">
        <f>D74*E74*G74/1000000</f>
        <v>6</v>
      </c>
      <c r="I74" s="301">
        <f>D74*E74*F74*G74/1000000000</f>
        <v>0.24</v>
      </c>
      <c r="J74" s="265">
        <v>4076</v>
      </c>
      <c r="K74" s="329">
        <f t="shared" si="13"/>
        <v>122.28</v>
      </c>
      <c r="L74" s="302">
        <f t="shared" si="1"/>
        <v>144.29</v>
      </c>
      <c r="M74" s="340">
        <f t="shared" si="14"/>
        <v>3057</v>
      </c>
      <c r="N74" s="344">
        <f t="shared" si="3"/>
        <v>3607.2599999999998</v>
      </c>
    </row>
    <row r="75" spans="1:14" ht="15" customHeight="1">
      <c r="A75" s="490"/>
      <c r="B75" s="515"/>
      <c r="C75" s="239" t="s">
        <v>310</v>
      </c>
      <c r="D75" s="232">
        <v>1000</v>
      </c>
      <c r="E75" s="208">
        <v>600</v>
      </c>
      <c r="F75" s="246">
        <v>50</v>
      </c>
      <c r="G75" s="255">
        <v>8</v>
      </c>
      <c r="H75" s="209">
        <f t="shared" ref="H75:H90" si="17">D75*E75*G75/1000000</f>
        <v>4.8</v>
      </c>
      <c r="I75" s="256">
        <f t="shared" ref="I75:I90" si="18">D75*E75*F75*G75/1000000000</f>
        <v>0.24</v>
      </c>
      <c r="J75" s="278">
        <v>3956</v>
      </c>
      <c r="K75" s="323">
        <f t="shared" si="13"/>
        <v>148.35</v>
      </c>
      <c r="L75" s="216">
        <f t="shared" si="1"/>
        <v>175.05</v>
      </c>
      <c r="M75" s="334">
        <f t="shared" si="14"/>
        <v>2967</v>
      </c>
      <c r="N75" s="216">
        <f t="shared" si="3"/>
        <v>3501.06</v>
      </c>
    </row>
    <row r="76" spans="1:14" ht="15" customHeight="1">
      <c r="A76" s="490"/>
      <c r="B76" s="515"/>
      <c r="C76" s="238" t="s">
        <v>308</v>
      </c>
      <c r="D76" s="231">
        <v>1000</v>
      </c>
      <c r="E76" s="210">
        <v>600</v>
      </c>
      <c r="F76" s="245">
        <v>60</v>
      </c>
      <c r="G76" s="253">
        <v>6</v>
      </c>
      <c r="H76" s="211">
        <f t="shared" si="17"/>
        <v>3.6</v>
      </c>
      <c r="I76" s="254">
        <f t="shared" si="18"/>
        <v>0.216</v>
      </c>
      <c r="J76" s="266">
        <v>4076</v>
      </c>
      <c r="K76" s="322">
        <f t="shared" si="13"/>
        <v>183.42</v>
      </c>
      <c r="L76" s="217">
        <f t="shared" si="1"/>
        <v>216.44</v>
      </c>
      <c r="M76" s="333">
        <f t="shared" si="14"/>
        <v>3057</v>
      </c>
      <c r="N76" s="215">
        <f t="shared" si="3"/>
        <v>3607.2599999999998</v>
      </c>
    </row>
    <row r="77" spans="1:14" ht="15" customHeight="1">
      <c r="A77" s="490"/>
      <c r="B77" s="515"/>
      <c r="C77" s="238" t="s">
        <v>308</v>
      </c>
      <c r="D77" s="231">
        <v>1000</v>
      </c>
      <c r="E77" s="210">
        <v>600</v>
      </c>
      <c r="F77" s="245">
        <v>70</v>
      </c>
      <c r="G77" s="253">
        <v>6</v>
      </c>
      <c r="H77" s="211">
        <f t="shared" si="17"/>
        <v>3.6</v>
      </c>
      <c r="I77" s="254">
        <f t="shared" si="18"/>
        <v>0.252</v>
      </c>
      <c r="J77" s="266">
        <v>4076</v>
      </c>
      <c r="K77" s="322">
        <f t="shared" si="13"/>
        <v>213.99</v>
      </c>
      <c r="L77" s="217">
        <f t="shared" ref="L77:L140" si="19">ROUND(K77*1.18,2)</f>
        <v>252.51</v>
      </c>
      <c r="M77" s="333">
        <f t="shared" si="14"/>
        <v>3057</v>
      </c>
      <c r="N77" s="215">
        <f t="shared" ref="N77:N140" si="20">M77*1.18</f>
        <v>3607.2599999999998</v>
      </c>
    </row>
    <row r="78" spans="1:14" ht="15" customHeight="1">
      <c r="A78" s="490"/>
      <c r="B78" s="515"/>
      <c r="C78" s="238" t="s">
        <v>308</v>
      </c>
      <c r="D78" s="231">
        <v>1000</v>
      </c>
      <c r="E78" s="210">
        <v>600</v>
      </c>
      <c r="F78" s="245">
        <v>80</v>
      </c>
      <c r="G78" s="253">
        <v>4</v>
      </c>
      <c r="H78" s="211">
        <f t="shared" si="17"/>
        <v>2.4</v>
      </c>
      <c r="I78" s="254">
        <f t="shared" si="18"/>
        <v>0.192</v>
      </c>
      <c r="J78" s="266">
        <v>4076</v>
      </c>
      <c r="K78" s="322">
        <f t="shared" si="13"/>
        <v>244.56</v>
      </c>
      <c r="L78" s="217">
        <f t="shared" si="19"/>
        <v>288.58</v>
      </c>
      <c r="M78" s="333">
        <f t="shared" si="14"/>
        <v>3057</v>
      </c>
      <c r="N78" s="215">
        <f t="shared" si="20"/>
        <v>3607.2599999999998</v>
      </c>
    </row>
    <row r="79" spans="1:14" ht="15" customHeight="1">
      <c r="A79" s="490"/>
      <c r="B79" s="515"/>
      <c r="C79" s="238" t="s">
        <v>308</v>
      </c>
      <c r="D79" s="231">
        <v>1000</v>
      </c>
      <c r="E79" s="210">
        <v>600</v>
      </c>
      <c r="F79" s="245">
        <v>90</v>
      </c>
      <c r="G79" s="253">
        <v>4</v>
      </c>
      <c r="H79" s="211">
        <f t="shared" si="17"/>
        <v>2.4</v>
      </c>
      <c r="I79" s="254">
        <f t="shared" si="18"/>
        <v>0.216</v>
      </c>
      <c r="J79" s="266">
        <v>4076</v>
      </c>
      <c r="K79" s="322">
        <f t="shared" si="13"/>
        <v>275.13</v>
      </c>
      <c r="L79" s="217">
        <f t="shared" si="19"/>
        <v>324.64999999999998</v>
      </c>
      <c r="M79" s="333">
        <f t="shared" si="14"/>
        <v>3057</v>
      </c>
      <c r="N79" s="215">
        <f t="shared" si="20"/>
        <v>3607.2599999999998</v>
      </c>
    </row>
    <row r="80" spans="1:14" ht="15" customHeight="1">
      <c r="A80" s="490"/>
      <c r="B80" s="515"/>
      <c r="C80" s="239" t="s">
        <v>310</v>
      </c>
      <c r="D80" s="232">
        <v>1000</v>
      </c>
      <c r="E80" s="208">
        <v>600</v>
      </c>
      <c r="F80" s="246">
        <v>100</v>
      </c>
      <c r="G80" s="255">
        <v>4</v>
      </c>
      <c r="H80" s="209">
        <f t="shared" si="17"/>
        <v>2.4</v>
      </c>
      <c r="I80" s="256">
        <f t="shared" si="18"/>
        <v>0.24</v>
      </c>
      <c r="J80" s="278">
        <v>3956</v>
      </c>
      <c r="K80" s="323">
        <f t="shared" si="13"/>
        <v>296.7</v>
      </c>
      <c r="L80" s="216">
        <f t="shared" si="19"/>
        <v>350.11</v>
      </c>
      <c r="M80" s="334">
        <f t="shared" si="14"/>
        <v>2967</v>
      </c>
      <c r="N80" s="216">
        <f t="shared" si="20"/>
        <v>3501.06</v>
      </c>
    </row>
    <row r="81" spans="1:14" ht="15" customHeight="1">
      <c r="A81" s="490"/>
      <c r="B81" s="515"/>
      <c r="C81" s="238" t="s">
        <v>308</v>
      </c>
      <c r="D81" s="231">
        <v>1000</v>
      </c>
      <c r="E81" s="210">
        <v>600</v>
      </c>
      <c r="F81" s="245">
        <v>110</v>
      </c>
      <c r="G81" s="253">
        <v>3</v>
      </c>
      <c r="H81" s="211">
        <f t="shared" si="17"/>
        <v>1.8</v>
      </c>
      <c r="I81" s="254">
        <f t="shared" si="18"/>
        <v>0.19800000000000001</v>
      </c>
      <c r="J81" s="266">
        <v>4076</v>
      </c>
      <c r="K81" s="322">
        <f t="shared" si="13"/>
        <v>336.27</v>
      </c>
      <c r="L81" s="217">
        <f t="shared" si="19"/>
        <v>396.8</v>
      </c>
      <c r="M81" s="333">
        <f t="shared" si="14"/>
        <v>3057</v>
      </c>
      <c r="N81" s="215">
        <f t="shared" si="20"/>
        <v>3607.2599999999998</v>
      </c>
    </row>
    <row r="82" spans="1:14" ht="15" customHeight="1">
      <c r="A82" s="490"/>
      <c r="B82" s="515"/>
      <c r="C82" s="238" t="s">
        <v>308</v>
      </c>
      <c r="D82" s="231">
        <v>1000</v>
      </c>
      <c r="E82" s="210">
        <v>600</v>
      </c>
      <c r="F82" s="245">
        <v>120</v>
      </c>
      <c r="G82" s="253">
        <v>3</v>
      </c>
      <c r="H82" s="211">
        <f t="shared" si="17"/>
        <v>1.8</v>
      </c>
      <c r="I82" s="254">
        <f t="shared" si="18"/>
        <v>0.216</v>
      </c>
      <c r="J82" s="266">
        <v>4076</v>
      </c>
      <c r="K82" s="322">
        <f t="shared" si="13"/>
        <v>366.84</v>
      </c>
      <c r="L82" s="217">
        <f t="shared" si="19"/>
        <v>432.87</v>
      </c>
      <c r="M82" s="333">
        <f t="shared" si="14"/>
        <v>3057</v>
      </c>
      <c r="N82" s="215">
        <f t="shared" si="20"/>
        <v>3607.2599999999998</v>
      </c>
    </row>
    <row r="83" spans="1:14" ht="15" customHeight="1">
      <c r="A83" s="490"/>
      <c r="B83" s="515"/>
      <c r="C83" s="238" t="s">
        <v>308</v>
      </c>
      <c r="D83" s="231">
        <v>1000</v>
      </c>
      <c r="E83" s="210">
        <v>600</v>
      </c>
      <c r="F83" s="245">
        <v>130</v>
      </c>
      <c r="G83" s="253">
        <v>3</v>
      </c>
      <c r="H83" s="211">
        <f t="shared" si="17"/>
        <v>1.8</v>
      </c>
      <c r="I83" s="254">
        <f t="shared" si="18"/>
        <v>0.23400000000000001</v>
      </c>
      <c r="J83" s="266">
        <v>4076</v>
      </c>
      <c r="K83" s="322">
        <f t="shared" si="13"/>
        <v>397.41</v>
      </c>
      <c r="L83" s="217">
        <f t="shared" si="19"/>
        <v>468.94</v>
      </c>
      <c r="M83" s="333">
        <f t="shared" si="14"/>
        <v>3057</v>
      </c>
      <c r="N83" s="215">
        <f t="shared" si="20"/>
        <v>3607.2599999999998</v>
      </c>
    </row>
    <row r="84" spans="1:14" ht="15" customHeight="1">
      <c r="A84" s="490"/>
      <c r="B84" s="515"/>
      <c r="C84" s="238" t="s">
        <v>308</v>
      </c>
      <c r="D84" s="231">
        <v>1000</v>
      </c>
      <c r="E84" s="210">
        <v>600</v>
      </c>
      <c r="F84" s="245">
        <v>140</v>
      </c>
      <c r="G84" s="253">
        <v>3</v>
      </c>
      <c r="H84" s="211">
        <f t="shared" si="17"/>
        <v>1.8</v>
      </c>
      <c r="I84" s="254">
        <f t="shared" si="18"/>
        <v>0.252</v>
      </c>
      <c r="J84" s="266">
        <v>4076</v>
      </c>
      <c r="K84" s="322">
        <f t="shared" si="13"/>
        <v>427.98</v>
      </c>
      <c r="L84" s="217">
        <f t="shared" si="19"/>
        <v>505.02</v>
      </c>
      <c r="M84" s="333">
        <f t="shared" si="14"/>
        <v>3057</v>
      </c>
      <c r="N84" s="215">
        <f t="shared" si="20"/>
        <v>3607.2599999999998</v>
      </c>
    </row>
    <row r="85" spans="1:14" ht="15" customHeight="1">
      <c r="A85" s="490"/>
      <c r="B85" s="515"/>
      <c r="C85" s="238" t="s">
        <v>308</v>
      </c>
      <c r="D85" s="231">
        <v>1000</v>
      </c>
      <c r="E85" s="210">
        <v>600</v>
      </c>
      <c r="F85" s="245">
        <v>150</v>
      </c>
      <c r="G85" s="253">
        <v>2</v>
      </c>
      <c r="H85" s="211">
        <f t="shared" si="17"/>
        <v>1.2</v>
      </c>
      <c r="I85" s="254">
        <f t="shared" si="18"/>
        <v>0.18</v>
      </c>
      <c r="J85" s="266">
        <v>4076</v>
      </c>
      <c r="K85" s="322">
        <f t="shared" si="13"/>
        <v>458.55</v>
      </c>
      <c r="L85" s="217">
        <f t="shared" si="19"/>
        <v>541.09</v>
      </c>
      <c r="M85" s="333">
        <f t="shared" si="14"/>
        <v>3057</v>
      </c>
      <c r="N85" s="215">
        <f t="shared" si="20"/>
        <v>3607.2599999999998</v>
      </c>
    </row>
    <row r="86" spans="1:14" ht="15" customHeight="1">
      <c r="A86" s="490"/>
      <c r="B86" s="515"/>
      <c r="C86" s="238" t="s">
        <v>308</v>
      </c>
      <c r="D86" s="231">
        <v>1000</v>
      </c>
      <c r="E86" s="210">
        <v>600</v>
      </c>
      <c r="F86" s="245">
        <v>160</v>
      </c>
      <c r="G86" s="253">
        <v>2</v>
      </c>
      <c r="H86" s="211">
        <f t="shared" si="17"/>
        <v>1.2</v>
      </c>
      <c r="I86" s="254">
        <f t="shared" si="18"/>
        <v>0.192</v>
      </c>
      <c r="J86" s="266">
        <v>4076</v>
      </c>
      <c r="K86" s="322">
        <f t="shared" si="13"/>
        <v>489.12</v>
      </c>
      <c r="L86" s="217">
        <f t="shared" si="19"/>
        <v>577.16</v>
      </c>
      <c r="M86" s="333">
        <f t="shared" si="14"/>
        <v>3057</v>
      </c>
      <c r="N86" s="215">
        <f t="shared" si="20"/>
        <v>3607.2599999999998</v>
      </c>
    </row>
    <row r="87" spans="1:14" ht="15" customHeight="1">
      <c r="A87" s="490"/>
      <c r="B87" s="515"/>
      <c r="C87" s="238" t="s">
        <v>308</v>
      </c>
      <c r="D87" s="231">
        <v>1000</v>
      </c>
      <c r="E87" s="210">
        <v>600</v>
      </c>
      <c r="F87" s="245">
        <v>170</v>
      </c>
      <c r="G87" s="253">
        <v>2</v>
      </c>
      <c r="H87" s="211">
        <f t="shared" si="17"/>
        <v>1.2</v>
      </c>
      <c r="I87" s="254">
        <f t="shared" si="18"/>
        <v>0.20399999999999999</v>
      </c>
      <c r="J87" s="266">
        <v>4076</v>
      </c>
      <c r="K87" s="322">
        <f t="shared" si="13"/>
        <v>519.69000000000005</v>
      </c>
      <c r="L87" s="217">
        <f t="shared" si="19"/>
        <v>613.23</v>
      </c>
      <c r="M87" s="333">
        <f t="shared" si="14"/>
        <v>3057</v>
      </c>
      <c r="N87" s="215">
        <f t="shared" si="20"/>
        <v>3607.2599999999998</v>
      </c>
    </row>
    <row r="88" spans="1:14" ht="15" customHeight="1">
      <c r="A88" s="490"/>
      <c r="B88" s="515"/>
      <c r="C88" s="238" t="s">
        <v>308</v>
      </c>
      <c r="D88" s="231">
        <v>1000</v>
      </c>
      <c r="E88" s="210">
        <v>600</v>
      </c>
      <c r="F88" s="245">
        <v>180</v>
      </c>
      <c r="G88" s="253">
        <v>2</v>
      </c>
      <c r="H88" s="211">
        <f t="shared" si="17"/>
        <v>1.2</v>
      </c>
      <c r="I88" s="254">
        <f t="shared" si="18"/>
        <v>0.216</v>
      </c>
      <c r="J88" s="266">
        <v>4076</v>
      </c>
      <c r="K88" s="322">
        <f t="shared" si="13"/>
        <v>550.26</v>
      </c>
      <c r="L88" s="217">
        <f t="shared" si="19"/>
        <v>649.30999999999995</v>
      </c>
      <c r="M88" s="333">
        <f t="shared" si="14"/>
        <v>3057</v>
      </c>
      <c r="N88" s="215">
        <f t="shared" si="20"/>
        <v>3607.2599999999998</v>
      </c>
    </row>
    <row r="89" spans="1:14" ht="15" customHeight="1">
      <c r="A89" s="490"/>
      <c r="B89" s="515"/>
      <c r="C89" s="238" t="s">
        <v>308</v>
      </c>
      <c r="D89" s="231">
        <v>1000</v>
      </c>
      <c r="E89" s="210">
        <v>600</v>
      </c>
      <c r="F89" s="245">
        <v>190</v>
      </c>
      <c r="G89" s="253">
        <v>2</v>
      </c>
      <c r="H89" s="211">
        <f t="shared" si="17"/>
        <v>1.2</v>
      </c>
      <c r="I89" s="254">
        <f t="shared" si="18"/>
        <v>0.22800000000000001</v>
      </c>
      <c r="J89" s="266">
        <v>4076</v>
      </c>
      <c r="K89" s="322">
        <f t="shared" si="13"/>
        <v>580.83000000000004</v>
      </c>
      <c r="L89" s="217">
        <f t="shared" si="19"/>
        <v>685.38</v>
      </c>
      <c r="M89" s="333">
        <f t="shared" si="14"/>
        <v>3057</v>
      </c>
      <c r="N89" s="215">
        <f t="shared" si="20"/>
        <v>3607.2599999999998</v>
      </c>
    </row>
    <row r="90" spans="1:14" ht="15" customHeight="1">
      <c r="A90" s="490"/>
      <c r="B90" s="515"/>
      <c r="C90" s="243" t="s">
        <v>308</v>
      </c>
      <c r="D90" s="236">
        <v>1000</v>
      </c>
      <c r="E90" s="218">
        <v>600</v>
      </c>
      <c r="F90" s="250">
        <v>200</v>
      </c>
      <c r="G90" s="263">
        <v>2</v>
      </c>
      <c r="H90" s="219">
        <f t="shared" si="17"/>
        <v>1.2</v>
      </c>
      <c r="I90" s="264">
        <f t="shared" si="18"/>
        <v>0.24</v>
      </c>
      <c r="J90" s="268">
        <v>4076</v>
      </c>
      <c r="K90" s="327">
        <f t="shared" si="13"/>
        <v>611.4</v>
      </c>
      <c r="L90" s="220">
        <f t="shared" si="19"/>
        <v>721.45</v>
      </c>
      <c r="M90" s="338">
        <f t="shared" si="14"/>
        <v>3057</v>
      </c>
      <c r="N90" s="345">
        <f t="shared" si="20"/>
        <v>3607.2599999999998</v>
      </c>
    </row>
    <row r="91" spans="1:14" ht="15" customHeight="1">
      <c r="A91" s="490" t="s">
        <v>30</v>
      </c>
      <c r="B91" s="515" t="s">
        <v>492</v>
      </c>
      <c r="C91" s="295" t="s">
        <v>308</v>
      </c>
      <c r="D91" s="296">
        <v>1000</v>
      </c>
      <c r="E91" s="297">
        <v>600</v>
      </c>
      <c r="F91" s="298">
        <v>50</v>
      </c>
      <c r="G91" s="299">
        <v>10</v>
      </c>
      <c r="H91" s="300">
        <f t="shared" si="15"/>
        <v>6</v>
      </c>
      <c r="I91" s="301">
        <f t="shared" si="16"/>
        <v>0.3</v>
      </c>
      <c r="J91" s="265">
        <v>2688</v>
      </c>
      <c r="K91" s="329">
        <f t="shared" si="13"/>
        <v>100.8</v>
      </c>
      <c r="L91" s="302">
        <f t="shared" si="19"/>
        <v>118.94</v>
      </c>
      <c r="M91" s="340">
        <f t="shared" si="14"/>
        <v>2016</v>
      </c>
      <c r="N91" s="344">
        <f t="shared" si="20"/>
        <v>2378.8799999999997</v>
      </c>
    </row>
    <row r="92" spans="1:14" ht="15" customHeight="1">
      <c r="A92" s="490"/>
      <c r="B92" s="515"/>
      <c r="C92" s="238" t="s">
        <v>308</v>
      </c>
      <c r="D92" s="231">
        <v>1000</v>
      </c>
      <c r="E92" s="210">
        <v>600</v>
      </c>
      <c r="F92" s="245">
        <v>60</v>
      </c>
      <c r="G92" s="253">
        <v>8</v>
      </c>
      <c r="H92" s="211">
        <f t="shared" si="15"/>
        <v>4.8</v>
      </c>
      <c r="I92" s="254">
        <f t="shared" si="16"/>
        <v>0.28799999999999998</v>
      </c>
      <c r="J92" s="266">
        <v>2688</v>
      </c>
      <c r="K92" s="322">
        <f t="shared" si="13"/>
        <v>120.96</v>
      </c>
      <c r="L92" s="217">
        <f t="shared" si="19"/>
        <v>142.72999999999999</v>
      </c>
      <c r="M92" s="333">
        <f t="shared" si="14"/>
        <v>2016</v>
      </c>
      <c r="N92" s="215">
        <f t="shared" si="20"/>
        <v>2378.8799999999997</v>
      </c>
    </row>
    <row r="93" spans="1:14" ht="15" customHeight="1">
      <c r="A93" s="490"/>
      <c r="B93" s="515"/>
      <c r="C93" s="238" t="s">
        <v>308</v>
      </c>
      <c r="D93" s="231">
        <v>1000</v>
      </c>
      <c r="E93" s="210">
        <v>600</v>
      </c>
      <c r="F93" s="245">
        <v>70</v>
      </c>
      <c r="G93" s="253">
        <v>8</v>
      </c>
      <c r="H93" s="211">
        <f t="shared" si="15"/>
        <v>4.8</v>
      </c>
      <c r="I93" s="254">
        <f t="shared" si="16"/>
        <v>0.33600000000000002</v>
      </c>
      <c r="J93" s="266">
        <v>2688</v>
      </c>
      <c r="K93" s="322">
        <f t="shared" si="13"/>
        <v>141.12</v>
      </c>
      <c r="L93" s="217">
        <f t="shared" si="19"/>
        <v>166.52</v>
      </c>
      <c r="M93" s="333">
        <f t="shared" si="14"/>
        <v>2016</v>
      </c>
      <c r="N93" s="215">
        <f t="shared" si="20"/>
        <v>2378.8799999999997</v>
      </c>
    </row>
    <row r="94" spans="1:14" ht="15" customHeight="1">
      <c r="A94" s="490"/>
      <c r="B94" s="515"/>
      <c r="C94" s="238" t="s">
        <v>308</v>
      </c>
      <c r="D94" s="231">
        <v>1000</v>
      </c>
      <c r="E94" s="210">
        <v>600</v>
      </c>
      <c r="F94" s="245">
        <v>80</v>
      </c>
      <c r="G94" s="253">
        <v>6</v>
      </c>
      <c r="H94" s="211">
        <f t="shared" si="15"/>
        <v>3.6</v>
      </c>
      <c r="I94" s="254">
        <f t="shared" si="16"/>
        <v>0.28799999999999998</v>
      </c>
      <c r="J94" s="266">
        <v>2688</v>
      </c>
      <c r="K94" s="322">
        <f t="shared" si="13"/>
        <v>161.28</v>
      </c>
      <c r="L94" s="217">
        <f t="shared" si="19"/>
        <v>190.31</v>
      </c>
      <c r="M94" s="333">
        <f t="shared" si="14"/>
        <v>2016</v>
      </c>
      <c r="N94" s="215">
        <f t="shared" si="20"/>
        <v>2378.8799999999997</v>
      </c>
    </row>
    <row r="95" spans="1:14" ht="15" customHeight="1">
      <c r="A95" s="490"/>
      <c r="B95" s="515"/>
      <c r="C95" s="238" t="s">
        <v>308</v>
      </c>
      <c r="D95" s="231">
        <v>1000</v>
      </c>
      <c r="E95" s="210">
        <v>600</v>
      </c>
      <c r="F95" s="245">
        <v>90</v>
      </c>
      <c r="G95" s="253">
        <v>6</v>
      </c>
      <c r="H95" s="211">
        <f t="shared" si="15"/>
        <v>3.6</v>
      </c>
      <c r="I95" s="254">
        <f t="shared" si="16"/>
        <v>0.32400000000000001</v>
      </c>
      <c r="J95" s="266">
        <v>2688</v>
      </c>
      <c r="K95" s="322">
        <f t="shared" si="13"/>
        <v>181.44</v>
      </c>
      <c r="L95" s="217">
        <f t="shared" si="19"/>
        <v>214.1</v>
      </c>
      <c r="M95" s="333">
        <f t="shared" si="14"/>
        <v>2016</v>
      </c>
      <c r="N95" s="215">
        <f t="shared" si="20"/>
        <v>2378.8799999999997</v>
      </c>
    </row>
    <row r="96" spans="1:14" ht="15" customHeight="1">
      <c r="A96" s="490"/>
      <c r="B96" s="515"/>
      <c r="C96" s="238" t="s">
        <v>308</v>
      </c>
      <c r="D96" s="231">
        <v>1000</v>
      </c>
      <c r="E96" s="210">
        <v>600</v>
      </c>
      <c r="F96" s="245">
        <v>100</v>
      </c>
      <c r="G96" s="253">
        <v>5</v>
      </c>
      <c r="H96" s="211">
        <f t="shared" si="15"/>
        <v>3</v>
      </c>
      <c r="I96" s="254">
        <f t="shared" si="16"/>
        <v>0.3</v>
      </c>
      <c r="J96" s="266">
        <v>2688</v>
      </c>
      <c r="K96" s="322">
        <f t="shared" si="13"/>
        <v>201.6</v>
      </c>
      <c r="L96" s="217">
        <f t="shared" si="19"/>
        <v>237.89</v>
      </c>
      <c r="M96" s="333">
        <f t="shared" si="14"/>
        <v>2016</v>
      </c>
      <c r="N96" s="215">
        <f t="shared" si="20"/>
        <v>2378.8799999999997</v>
      </c>
    </row>
    <row r="97" spans="1:14" ht="15" customHeight="1">
      <c r="A97" s="490"/>
      <c r="B97" s="515"/>
      <c r="C97" s="238" t="s">
        <v>308</v>
      </c>
      <c r="D97" s="231">
        <v>1000</v>
      </c>
      <c r="E97" s="210">
        <v>600</v>
      </c>
      <c r="F97" s="245">
        <v>110</v>
      </c>
      <c r="G97" s="253">
        <v>5</v>
      </c>
      <c r="H97" s="211">
        <f t="shared" si="15"/>
        <v>3</v>
      </c>
      <c r="I97" s="254">
        <f t="shared" si="16"/>
        <v>0.33</v>
      </c>
      <c r="J97" s="266">
        <v>2688</v>
      </c>
      <c r="K97" s="322">
        <f t="shared" si="13"/>
        <v>221.76</v>
      </c>
      <c r="L97" s="217">
        <f t="shared" si="19"/>
        <v>261.68</v>
      </c>
      <c r="M97" s="333">
        <f t="shared" si="14"/>
        <v>2016</v>
      </c>
      <c r="N97" s="215">
        <f t="shared" si="20"/>
        <v>2378.8799999999997</v>
      </c>
    </row>
    <row r="98" spans="1:14" ht="15" customHeight="1">
      <c r="A98" s="490"/>
      <c r="B98" s="515"/>
      <c r="C98" s="238" t="s">
        <v>308</v>
      </c>
      <c r="D98" s="231">
        <v>1000</v>
      </c>
      <c r="E98" s="210">
        <v>600</v>
      </c>
      <c r="F98" s="245">
        <v>120</v>
      </c>
      <c r="G98" s="253">
        <v>4</v>
      </c>
      <c r="H98" s="211">
        <f t="shared" si="15"/>
        <v>2.4</v>
      </c>
      <c r="I98" s="254">
        <f t="shared" si="16"/>
        <v>0.28799999999999998</v>
      </c>
      <c r="J98" s="266">
        <v>2688</v>
      </c>
      <c r="K98" s="322">
        <f t="shared" si="13"/>
        <v>241.92</v>
      </c>
      <c r="L98" s="217">
        <f t="shared" si="19"/>
        <v>285.47000000000003</v>
      </c>
      <c r="M98" s="333">
        <f t="shared" si="14"/>
        <v>2016</v>
      </c>
      <c r="N98" s="215">
        <f t="shared" si="20"/>
        <v>2378.8799999999997</v>
      </c>
    </row>
    <row r="99" spans="1:14" ht="15" customHeight="1">
      <c r="A99" s="490"/>
      <c r="B99" s="515"/>
      <c r="C99" s="238" t="s">
        <v>308</v>
      </c>
      <c r="D99" s="231">
        <v>1000</v>
      </c>
      <c r="E99" s="210">
        <v>600</v>
      </c>
      <c r="F99" s="245">
        <v>130</v>
      </c>
      <c r="G99" s="253">
        <v>4</v>
      </c>
      <c r="H99" s="211">
        <f t="shared" si="15"/>
        <v>2.4</v>
      </c>
      <c r="I99" s="254">
        <f t="shared" si="16"/>
        <v>0.312</v>
      </c>
      <c r="J99" s="266">
        <v>2688</v>
      </c>
      <c r="K99" s="322">
        <f t="shared" si="13"/>
        <v>262.08</v>
      </c>
      <c r="L99" s="217">
        <f t="shared" si="19"/>
        <v>309.25</v>
      </c>
      <c r="M99" s="333">
        <f t="shared" si="14"/>
        <v>2016</v>
      </c>
      <c r="N99" s="215">
        <f t="shared" si="20"/>
        <v>2378.8799999999997</v>
      </c>
    </row>
    <row r="100" spans="1:14" ht="15" customHeight="1">
      <c r="A100" s="490"/>
      <c r="B100" s="515"/>
      <c r="C100" s="238" t="s">
        <v>308</v>
      </c>
      <c r="D100" s="231">
        <v>1000</v>
      </c>
      <c r="E100" s="210">
        <v>600</v>
      </c>
      <c r="F100" s="245">
        <v>140</v>
      </c>
      <c r="G100" s="253">
        <v>3</v>
      </c>
      <c r="H100" s="211">
        <f t="shared" si="15"/>
        <v>1.8</v>
      </c>
      <c r="I100" s="254">
        <f t="shared" si="16"/>
        <v>0.252</v>
      </c>
      <c r="J100" s="266">
        <v>2688</v>
      </c>
      <c r="K100" s="322">
        <f t="shared" si="13"/>
        <v>282.24</v>
      </c>
      <c r="L100" s="217">
        <f t="shared" si="19"/>
        <v>333.04</v>
      </c>
      <c r="M100" s="333">
        <f t="shared" si="14"/>
        <v>2016</v>
      </c>
      <c r="N100" s="215">
        <f t="shared" si="20"/>
        <v>2378.8799999999997</v>
      </c>
    </row>
    <row r="101" spans="1:14" ht="15" customHeight="1">
      <c r="A101" s="490"/>
      <c r="B101" s="515"/>
      <c r="C101" s="238" t="s">
        <v>308</v>
      </c>
      <c r="D101" s="231">
        <v>1000</v>
      </c>
      <c r="E101" s="210">
        <v>600</v>
      </c>
      <c r="F101" s="245">
        <v>150</v>
      </c>
      <c r="G101" s="253">
        <v>3</v>
      </c>
      <c r="H101" s="211">
        <f t="shared" si="15"/>
        <v>1.8</v>
      </c>
      <c r="I101" s="254">
        <f t="shared" si="16"/>
        <v>0.27</v>
      </c>
      <c r="J101" s="266">
        <v>2688</v>
      </c>
      <c r="K101" s="322">
        <f t="shared" si="13"/>
        <v>302.39999999999998</v>
      </c>
      <c r="L101" s="217">
        <f t="shared" si="19"/>
        <v>356.83</v>
      </c>
      <c r="M101" s="333">
        <f t="shared" si="14"/>
        <v>2016</v>
      </c>
      <c r="N101" s="215">
        <f t="shared" si="20"/>
        <v>2378.8799999999997</v>
      </c>
    </row>
    <row r="102" spans="1:14" ht="15" customHeight="1">
      <c r="A102" s="490"/>
      <c r="B102" s="515"/>
      <c r="C102" s="238" t="s">
        <v>308</v>
      </c>
      <c r="D102" s="231">
        <v>1000</v>
      </c>
      <c r="E102" s="210">
        <v>600</v>
      </c>
      <c r="F102" s="245">
        <v>160</v>
      </c>
      <c r="G102" s="253">
        <v>3</v>
      </c>
      <c r="H102" s="211">
        <f t="shared" si="15"/>
        <v>1.8</v>
      </c>
      <c r="I102" s="254">
        <f t="shared" si="16"/>
        <v>0.28799999999999998</v>
      </c>
      <c r="J102" s="266">
        <v>2688</v>
      </c>
      <c r="K102" s="322">
        <f t="shared" si="13"/>
        <v>322.56</v>
      </c>
      <c r="L102" s="217">
        <f t="shared" si="19"/>
        <v>380.62</v>
      </c>
      <c r="M102" s="333">
        <f t="shared" si="14"/>
        <v>2016</v>
      </c>
      <c r="N102" s="215">
        <f t="shared" si="20"/>
        <v>2378.8799999999997</v>
      </c>
    </row>
    <row r="103" spans="1:14" ht="15" customHeight="1">
      <c r="A103" s="490"/>
      <c r="B103" s="515"/>
      <c r="C103" s="238" t="s">
        <v>308</v>
      </c>
      <c r="D103" s="231">
        <v>1000</v>
      </c>
      <c r="E103" s="210">
        <v>600</v>
      </c>
      <c r="F103" s="245">
        <v>170</v>
      </c>
      <c r="G103" s="253">
        <v>3</v>
      </c>
      <c r="H103" s="211">
        <f t="shared" si="15"/>
        <v>1.8</v>
      </c>
      <c r="I103" s="254">
        <f t="shared" si="16"/>
        <v>0.30599999999999999</v>
      </c>
      <c r="J103" s="266">
        <v>2688</v>
      </c>
      <c r="K103" s="322">
        <f t="shared" si="13"/>
        <v>342.72</v>
      </c>
      <c r="L103" s="217">
        <f t="shared" si="19"/>
        <v>404.41</v>
      </c>
      <c r="M103" s="333">
        <f t="shared" si="14"/>
        <v>2016</v>
      </c>
      <c r="N103" s="215">
        <f t="shared" si="20"/>
        <v>2378.8799999999997</v>
      </c>
    </row>
    <row r="104" spans="1:14" ht="15" customHeight="1">
      <c r="A104" s="490"/>
      <c r="B104" s="515"/>
      <c r="C104" s="238" t="s">
        <v>308</v>
      </c>
      <c r="D104" s="231">
        <v>1000</v>
      </c>
      <c r="E104" s="210">
        <v>600</v>
      </c>
      <c r="F104" s="245">
        <v>180</v>
      </c>
      <c r="G104" s="253">
        <v>3</v>
      </c>
      <c r="H104" s="211">
        <f t="shared" si="15"/>
        <v>1.8</v>
      </c>
      <c r="I104" s="254">
        <f t="shared" si="16"/>
        <v>0.32400000000000001</v>
      </c>
      <c r="J104" s="266">
        <v>2688</v>
      </c>
      <c r="K104" s="322">
        <f t="shared" si="13"/>
        <v>362.88</v>
      </c>
      <c r="L104" s="217">
        <f t="shared" si="19"/>
        <v>428.2</v>
      </c>
      <c r="M104" s="333">
        <f t="shared" si="14"/>
        <v>2016</v>
      </c>
      <c r="N104" s="215">
        <f t="shared" si="20"/>
        <v>2378.8799999999997</v>
      </c>
    </row>
    <row r="105" spans="1:14" ht="15" customHeight="1">
      <c r="A105" s="490"/>
      <c r="B105" s="515"/>
      <c r="C105" s="238" t="s">
        <v>308</v>
      </c>
      <c r="D105" s="231">
        <v>1000</v>
      </c>
      <c r="E105" s="210">
        <v>600</v>
      </c>
      <c r="F105" s="245">
        <v>190</v>
      </c>
      <c r="G105" s="253">
        <v>3</v>
      </c>
      <c r="H105" s="211">
        <f t="shared" si="15"/>
        <v>1.8</v>
      </c>
      <c r="I105" s="254">
        <f t="shared" si="16"/>
        <v>0.34200000000000003</v>
      </c>
      <c r="J105" s="266">
        <v>2688</v>
      </c>
      <c r="K105" s="322">
        <f t="shared" si="13"/>
        <v>383.04</v>
      </c>
      <c r="L105" s="217">
        <f t="shared" si="19"/>
        <v>451.99</v>
      </c>
      <c r="M105" s="333">
        <f t="shared" si="14"/>
        <v>2016</v>
      </c>
      <c r="N105" s="215">
        <f t="shared" si="20"/>
        <v>2378.8799999999997</v>
      </c>
    </row>
    <row r="106" spans="1:14" ht="15" customHeight="1">
      <c r="A106" s="490"/>
      <c r="B106" s="515"/>
      <c r="C106" s="243" t="s">
        <v>308</v>
      </c>
      <c r="D106" s="236">
        <v>1000</v>
      </c>
      <c r="E106" s="218">
        <v>600</v>
      </c>
      <c r="F106" s="250">
        <v>200</v>
      </c>
      <c r="G106" s="263">
        <v>2</v>
      </c>
      <c r="H106" s="219">
        <f t="shared" si="15"/>
        <v>1.2</v>
      </c>
      <c r="I106" s="264">
        <f t="shared" si="16"/>
        <v>0.24</v>
      </c>
      <c r="J106" s="268">
        <v>2688</v>
      </c>
      <c r="K106" s="327">
        <f t="shared" si="13"/>
        <v>403.2</v>
      </c>
      <c r="L106" s="220">
        <f t="shared" si="19"/>
        <v>475.78</v>
      </c>
      <c r="M106" s="338">
        <f t="shared" si="14"/>
        <v>2016</v>
      </c>
      <c r="N106" s="345">
        <f t="shared" si="20"/>
        <v>2378.8799999999997</v>
      </c>
    </row>
    <row r="107" spans="1:14" s="120" customFormat="1" ht="15" customHeight="1">
      <c r="A107" s="490" t="s">
        <v>248</v>
      </c>
      <c r="B107" s="515" t="s">
        <v>492</v>
      </c>
      <c r="C107" s="295" t="s">
        <v>308</v>
      </c>
      <c r="D107" s="296">
        <v>1000</v>
      </c>
      <c r="E107" s="297">
        <v>600</v>
      </c>
      <c r="F107" s="298">
        <v>50</v>
      </c>
      <c r="G107" s="299">
        <v>12</v>
      </c>
      <c r="H107" s="300">
        <f t="shared" ref="H107:H122" si="21">D107*E107*G107/1000000</f>
        <v>7.2</v>
      </c>
      <c r="I107" s="301">
        <f t="shared" ref="I107:I122" si="22">D107*E107*F107*G107/1000000000</f>
        <v>0.36</v>
      </c>
      <c r="J107" s="265">
        <v>2420</v>
      </c>
      <c r="K107" s="329">
        <f t="shared" si="13"/>
        <v>90.75</v>
      </c>
      <c r="L107" s="302">
        <f t="shared" si="19"/>
        <v>107.09</v>
      </c>
      <c r="M107" s="340">
        <f t="shared" si="14"/>
        <v>1815</v>
      </c>
      <c r="N107" s="344">
        <f t="shared" si="20"/>
        <v>2141.6999999999998</v>
      </c>
    </row>
    <row r="108" spans="1:14" s="120" customFormat="1" ht="15" customHeight="1">
      <c r="A108" s="490"/>
      <c r="B108" s="515"/>
      <c r="C108" s="238" t="s">
        <v>308</v>
      </c>
      <c r="D108" s="231">
        <v>1000</v>
      </c>
      <c r="E108" s="210">
        <v>600</v>
      </c>
      <c r="F108" s="245">
        <v>60</v>
      </c>
      <c r="G108" s="253">
        <v>10</v>
      </c>
      <c r="H108" s="211">
        <f t="shared" si="21"/>
        <v>6</v>
      </c>
      <c r="I108" s="254">
        <f t="shared" si="22"/>
        <v>0.36</v>
      </c>
      <c r="J108" s="266">
        <v>2420</v>
      </c>
      <c r="K108" s="322">
        <f t="shared" si="13"/>
        <v>108.9</v>
      </c>
      <c r="L108" s="217">
        <f t="shared" si="19"/>
        <v>128.5</v>
      </c>
      <c r="M108" s="333">
        <f t="shared" si="14"/>
        <v>1815</v>
      </c>
      <c r="N108" s="215">
        <f t="shared" si="20"/>
        <v>2141.6999999999998</v>
      </c>
    </row>
    <row r="109" spans="1:14" s="120" customFormat="1" ht="15" customHeight="1">
      <c r="A109" s="490"/>
      <c r="B109" s="515"/>
      <c r="C109" s="238" t="s">
        <v>308</v>
      </c>
      <c r="D109" s="231">
        <v>1000</v>
      </c>
      <c r="E109" s="210">
        <v>600</v>
      </c>
      <c r="F109" s="245">
        <v>70</v>
      </c>
      <c r="G109" s="253">
        <v>8</v>
      </c>
      <c r="H109" s="211">
        <f t="shared" si="21"/>
        <v>4.8</v>
      </c>
      <c r="I109" s="254">
        <f t="shared" si="22"/>
        <v>0.33600000000000002</v>
      </c>
      <c r="J109" s="266">
        <v>2420</v>
      </c>
      <c r="K109" s="322">
        <f t="shared" si="13"/>
        <v>127.05</v>
      </c>
      <c r="L109" s="217">
        <f t="shared" si="19"/>
        <v>149.91999999999999</v>
      </c>
      <c r="M109" s="333">
        <f t="shared" si="14"/>
        <v>1815</v>
      </c>
      <c r="N109" s="215">
        <f t="shared" si="20"/>
        <v>2141.6999999999998</v>
      </c>
    </row>
    <row r="110" spans="1:14" s="120" customFormat="1" ht="15" customHeight="1">
      <c r="A110" s="490"/>
      <c r="B110" s="515"/>
      <c r="C110" s="238" t="s">
        <v>308</v>
      </c>
      <c r="D110" s="231">
        <v>1000</v>
      </c>
      <c r="E110" s="210">
        <v>600</v>
      </c>
      <c r="F110" s="245">
        <v>80</v>
      </c>
      <c r="G110" s="253">
        <v>6</v>
      </c>
      <c r="H110" s="211">
        <f t="shared" si="21"/>
        <v>3.6</v>
      </c>
      <c r="I110" s="254">
        <f t="shared" si="22"/>
        <v>0.28799999999999998</v>
      </c>
      <c r="J110" s="266">
        <v>2420</v>
      </c>
      <c r="K110" s="322">
        <f t="shared" si="13"/>
        <v>145.19999999999999</v>
      </c>
      <c r="L110" s="217">
        <f t="shared" si="19"/>
        <v>171.34</v>
      </c>
      <c r="M110" s="333">
        <f t="shared" si="14"/>
        <v>1815</v>
      </c>
      <c r="N110" s="215">
        <f t="shared" si="20"/>
        <v>2141.6999999999998</v>
      </c>
    </row>
    <row r="111" spans="1:14" s="120" customFormat="1" ht="15" customHeight="1">
      <c r="A111" s="490"/>
      <c r="B111" s="515"/>
      <c r="C111" s="238" t="s">
        <v>308</v>
      </c>
      <c r="D111" s="231">
        <v>1000</v>
      </c>
      <c r="E111" s="210">
        <v>600</v>
      </c>
      <c r="F111" s="245">
        <v>90</v>
      </c>
      <c r="G111" s="253">
        <v>6</v>
      </c>
      <c r="H111" s="211">
        <f t="shared" si="21"/>
        <v>3.6</v>
      </c>
      <c r="I111" s="254">
        <f t="shared" si="22"/>
        <v>0.32400000000000001</v>
      </c>
      <c r="J111" s="266">
        <v>2420</v>
      </c>
      <c r="K111" s="322">
        <f t="shared" si="13"/>
        <v>163.35</v>
      </c>
      <c r="L111" s="217">
        <f t="shared" si="19"/>
        <v>192.75</v>
      </c>
      <c r="M111" s="333">
        <f t="shared" si="14"/>
        <v>1815</v>
      </c>
      <c r="N111" s="215">
        <f t="shared" si="20"/>
        <v>2141.6999999999998</v>
      </c>
    </row>
    <row r="112" spans="1:14" s="120" customFormat="1" ht="15" customHeight="1">
      <c r="A112" s="490"/>
      <c r="B112" s="515"/>
      <c r="C112" s="238" t="s">
        <v>308</v>
      </c>
      <c r="D112" s="231">
        <v>1000</v>
      </c>
      <c r="E112" s="210">
        <v>600</v>
      </c>
      <c r="F112" s="245">
        <v>100</v>
      </c>
      <c r="G112" s="253">
        <v>6</v>
      </c>
      <c r="H112" s="211">
        <f t="shared" si="21"/>
        <v>3.6</v>
      </c>
      <c r="I112" s="254">
        <f t="shared" si="22"/>
        <v>0.36</v>
      </c>
      <c r="J112" s="266">
        <v>2420</v>
      </c>
      <c r="K112" s="322">
        <f t="shared" si="13"/>
        <v>181.5</v>
      </c>
      <c r="L112" s="217">
        <f t="shared" si="19"/>
        <v>214.17</v>
      </c>
      <c r="M112" s="333">
        <f t="shared" si="14"/>
        <v>1815</v>
      </c>
      <c r="N112" s="215">
        <f t="shared" si="20"/>
        <v>2141.6999999999998</v>
      </c>
    </row>
    <row r="113" spans="1:14" s="120" customFormat="1" ht="15" customHeight="1">
      <c r="A113" s="490"/>
      <c r="B113" s="515"/>
      <c r="C113" s="238" t="s">
        <v>308</v>
      </c>
      <c r="D113" s="231">
        <v>1000</v>
      </c>
      <c r="E113" s="210">
        <v>600</v>
      </c>
      <c r="F113" s="245">
        <v>110</v>
      </c>
      <c r="G113" s="253">
        <v>5</v>
      </c>
      <c r="H113" s="211">
        <f t="shared" si="21"/>
        <v>3</v>
      </c>
      <c r="I113" s="254">
        <f t="shared" si="22"/>
        <v>0.33</v>
      </c>
      <c r="J113" s="266">
        <v>2420</v>
      </c>
      <c r="K113" s="322">
        <f t="shared" si="13"/>
        <v>199.65</v>
      </c>
      <c r="L113" s="217">
        <f t="shared" si="19"/>
        <v>235.59</v>
      </c>
      <c r="M113" s="333">
        <f t="shared" si="14"/>
        <v>1815</v>
      </c>
      <c r="N113" s="215">
        <f t="shared" si="20"/>
        <v>2141.6999999999998</v>
      </c>
    </row>
    <row r="114" spans="1:14" s="120" customFormat="1" ht="15" customHeight="1">
      <c r="A114" s="490"/>
      <c r="B114" s="515"/>
      <c r="C114" s="238" t="s">
        <v>308</v>
      </c>
      <c r="D114" s="231">
        <v>1000</v>
      </c>
      <c r="E114" s="210">
        <v>600</v>
      </c>
      <c r="F114" s="245">
        <v>120</v>
      </c>
      <c r="G114" s="253">
        <v>5</v>
      </c>
      <c r="H114" s="211">
        <f t="shared" si="21"/>
        <v>3</v>
      </c>
      <c r="I114" s="254">
        <f t="shared" si="22"/>
        <v>0.36</v>
      </c>
      <c r="J114" s="266">
        <v>2420</v>
      </c>
      <c r="K114" s="322">
        <f t="shared" si="13"/>
        <v>217.8</v>
      </c>
      <c r="L114" s="217">
        <f t="shared" si="19"/>
        <v>257</v>
      </c>
      <c r="M114" s="333">
        <f t="shared" si="14"/>
        <v>1815</v>
      </c>
      <c r="N114" s="215">
        <f t="shared" si="20"/>
        <v>2141.6999999999998</v>
      </c>
    </row>
    <row r="115" spans="1:14" s="120" customFormat="1" ht="15" customHeight="1">
      <c r="A115" s="490"/>
      <c r="B115" s="515"/>
      <c r="C115" s="238" t="s">
        <v>308</v>
      </c>
      <c r="D115" s="231">
        <v>1000</v>
      </c>
      <c r="E115" s="210">
        <v>600</v>
      </c>
      <c r="F115" s="245">
        <v>130</v>
      </c>
      <c r="G115" s="253">
        <v>4</v>
      </c>
      <c r="H115" s="211">
        <f t="shared" si="21"/>
        <v>2.4</v>
      </c>
      <c r="I115" s="254">
        <f t="shared" si="22"/>
        <v>0.312</v>
      </c>
      <c r="J115" s="266">
        <v>2420</v>
      </c>
      <c r="K115" s="322">
        <f t="shared" si="13"/>
        <v>235.95</v>
      </c>
      <c r="L115" s="217">
        <f t="shared" si="19"/>
        <v>278.42</v>
      </c>
      <c r="M115" s="333">
        <f t="shared" si="14"/>
        <v>1815</v>
      </c>
      <c r="N115" s="215">
        <f t="shared" si="20"/>
        <v>2141.6999999999998</v>
      </c>
    </row>
    <row r="116" spans="1:14" s="120" customFormat="1" ht="15" customHeight="1">
      <c r="A116" s="490"/>
      <c r="B116" s="515"/>
      <c r="C116" s="238" t="s">
        <v>308</v>
      </c>
      <c r="D116" s="231">
        <v>1000</v>
      </c>
      <c r="E116" s="210">
        <v>600</v>
      </c>
      <c r="F116" s="245">
        <v>140</v>
      </c>
      <c r="G116" s="253">
        <v>4</v>
      </c>
      <c r="H116" s="211">
        <f t="shared" si="21"/>
        <v>2.4</v>
      </c>
      <c r="I116" s="254">
        <f t="shared" si="22"/>
        <v>0.33600000000000002</v>
      </c>
      <c r="J116" s="266">
        <v>2420</v>
      </c>
      <c r="K116" s="322">
        <f t="shared" si="13"/>
        <v>254.1</v>
      </c>
      <c r="L116" s="217">
        <f t="shared" si="19"/>
        <v>299.83999999999997</v>
      </c>
      <c r="M116" s="333">
        <f t="shared" si="14"/>
        <v>1815</v>
      </c>
      <c r="N116" s="215">
        <f t="shared" si="20"/>
        <v>2141.6999999999998</v>
      </c>
    </row>
    <row r="117" spans="1:14" s="120" customFormat="1" ht="15" customHeight="1">
      <c r="A117" s="490"/>
      <c r="B117" s="515"/>
      <c r="C117" s="238" t="s">
        <v>308</v>
      </c>
      <c r="D117" s="231">
        <v>1000</v>
      </c>
      <c r="E117" s="210">
        <v>600</v>
      </c>
      <c r="F117" s="245">
        <v>150</v>
      </c>
      <c r="G117" s="253">
        <v>4</v>
      </c>
      <c r="H117" s="211">
        <f t="shared" si="21"/>
        <v>2.4</v>
      </c>
      <c r="I117" s="254">
        <f t="shared" si="22"/>
        <v>0.36</v>
      </c>
      <c r="J117" s="266">
        <v>2420</v>
      </c>
      <c r="K117" s="322">
        <f t="shared" si="13"/>
        <v>272.25</v>
      </c>
      <c r="L117" s="217">
        <f t="shared" si="19"/>
        <v>321.26</v>
      </c>
      <c r="M117" s="333">
        <f t="shared" si="14"/>
        <v>1815</v>
      </c>
      <c r="N117" s="215">
        <f t="shared" si="20"/>
        <v>2141.6999999999998</v>
      </c>
    </row>
    <row r="118" spans="1:14" s="120" customFormat="1" ht="15" customHeight="1">
      <c r="A118" s="490"/>
      <c r="B118" s="515"/>
      <c r="C118" s="238" t="s">
        <v>308</v>
      </c>
      <c r="D118" s="231">
        <v>1000</v>
      </c>
      <c r="E118" s="210">
        <v>600</v>
      </c>
      <c r="F118" s="245">
        <v>160</v>
      </c>
      <c r="G118" s="253">
        <v>3</v>
      </c>
      <c r="H118" s="211">
        <f t="shared" si="21"/>
        <v>1.8</v>
      </c>
      <c r="I118" s="254">
        <f t="shared" si="22"/>
        <v>0.28799999999999998</v>
      </c>
      <c r="J118" s="266">
        <v>2420</v>
      </c>
      <c r="K118" s="322">
        <f t="shared" si="13"/>
        <v>290.39999999999998</v>
      </c>
      <c r="L118" s="217">
        <f t="shared" si="19"/>
        <v>342.67</v>
      </c>
      <c r="M118" s="333">
        <f t="shared" si="14"/>
        <v>1815</v>
      </c>
      <c r="N118" s="215">
        <f t="shared" si="20"/>
        <v>2141.6999999999998</v>
      </c>
    </row>
    <row r="119" spans="1:14" s="120" customFormat="1" ht="15" customHeight="1">
      <c r="A119" s="490"/>
      <c r="B119" s="515"/>
      <c r="C119" s="238" t="s">
        <v>308</v>
      </c>
      <c r="D119" s="231">
        <v>1000</v>
      </c>
      <c r="E119" s="210">
        <v>600</v>
      </c>
      <c r="F119" s="245">
        <v>170</v>
      </c>
      <c r="G119" s="253">
        <v>3</v>
      </c>
      <c r="H119" s="211">
        <f t="shared" si="21"/>
        <v>1.8</v>
      </c>
      <c r="I119" s="254">
        <f t="shared" si="22"/>
        <v>0.30599999999999999</v>
      </c>
      <c r="J119" s="266">
        <v>2420</v>
      </c>
      <c r="K119" s="322">
        <f t="shared" si="13"/>
        <v>308.55</v>
      </c>
      <c r="L119" s="217">
        <f t="shared" si="19"/>
        <v>364.09</v>
      </c>
      <c r="M119" s="333">
        <f t="shared" si="14"/>
        <v>1815</v>
      </c>
      <c r="N119" s="215">
        <f t="shared" si="20"/>
        <v>2141.6999999999998</v>
      </c>
    </row>
    <row r="120" spans="1:14" s="120" customFormat="1" ht="15" customHeight="1">
      <c r="A120" s="490"/>
      <c r="B120" s="515"/>
      <c r="C120" s="238" t="s">
        <v>308</v>
      </c>
      <c r="D120" s="231">
        <v>1000</v>
      </c>
      <c r="E120" s="210">
        <v>600</v>
      </c>
      <c r="F120" s="245">
        <v>180</v>
      </c>
      <c r="G120" s="253">
        <v>3</v>
      </c>
      <c r="H120" s="211">
        <f t="shared" si="21"/>
        <v>1.8</v>
      </c>
      <c r="I120" s="254">
        <f t="shared" si="22"/>
        <v>0.32400000000000001</v>
      </c>
      <c r="J120" s="266">
        <v>2420</v>
      </c>
      <c r="K120" s="322">
        <f t="shared" ref="K120:K156" si="23">ROUND(M120*F120/1000,2)</f>
        <v>326.7</v>
      </c>
      <c r="L120" s="217">
        <f t="shared" si="19"/>
        <v>385.51</v>
      </c>
      <c r="M120" s="333">
        <f t="shared" ref="M120:M156" si="24">ROUND(J120*(1-$N$8),2)</f>
        <v>1815</v>
      </c>
      <c r="N120" s="215">
        <f t="shared" si="20"/>
        <v>2141.6999999999998</v>
      </c>
    </row>
    <row r="121" spans="1:14" s="120" customFormat="1" ht="15" customHeight="1">
      <c r="A121" s="490"/>
      <c r="B121" s="515"/>
      <c r="C121" s="238" t="s">
        <v>308</v>
      </c>
      <c r="D121" s="231">
        <v>1000</v>
      </c>
      <c r="E121" s="210">
        <v>600</v>
      </c>
      <c r="F121" s="245">
        <v>190</v>
      </c>
      <c r="G121" s="253">
        <v>3</v>
      </c>
      <c r="H121" s="211">
        <f t="shared" si="21"/>
        <v>1.8</v>
      </c>
      <c r="I121" s="254">
        <f t="shared" si="22"/>
        <v>0.34200000000000003</v>
      </c>
      <c r="J121" s="266">
        <v>2420</v>
      </c>
      <c r="K121" s="322">
        <f t="shared" si="23"/>
        <v>344.85</v>
      </c>
      <c r="L121" s="217">
        <f t="shared" si="19"/>
        <v>406.92</v>
      </c>
      <c r="M121" s="333">
        <f t="shared" si="24"/>
        <v>1815</v>
      </c>
      <c r="N121" s="215">
        <f t="shared" si="20"/>
        <v>2141.6999999999998</v>
      </c>
    </row>
    <row r="122" spans="1:14" s="120" customFormat="1" ht="15" customHeight="1">
      <c r="A122" s="490"/>
      <c r="B122" s="515"/>
      <c r="C122" s="243" t="s">
        <v>308</v>
      </c>
      <c r="D122" s="236">
        <v>1000</v>
      </c>
      <c r="E122" s="218">
        <v>600</v>
      </c>
      <c r="F122" s="250">
        <v>200</v>
      </c>
      <c r="G122" s="263">
        <v>3</v>
      </c>
      <c r="H122" s="219">
        <f t="shared" si="21"/>
        <v>1.8</v>
      </c>
      <c r="I122" s="264">
        <f t="shared" si="22"/>
        <v>0.36</v>
      </c>
      <c r="J122" s="268">
        <v>2420</v>
      </c>
      <c r="K122" s="327">
        <f t="shared" si="23"/>
        <v>363</v>
      </c>
      <c r="L122" s="220">
        <f t="shared" si="19"/>
        <v>428.34</v>
      </c>
      <c r="M122" s="338">
        <f t="shared" si="24"/>
        <v>1815</v>
      </c>
      <c r="N122" s="345">
        <f t="shared" si="20"/>
        <v>2141.6999999999998</v>
      </c>
    </row>
    <row r="123" spans="1:14" s="120" customFormat="1" ht="15" customHeight="1">
      <c r="A123" s="490" t="s">
        <v>146</v>
      </c>
      <c r="B123" s="515" t="s">
        <v>811</v>
      </c>
      <c r="C123" s="295" t="s">
        <v>308</v>
      </c>
      <c r="D123" s="296">
        <v>1000</v>
      </c>
      <c r="E123" s="297">
        <v>600</v>
      </c>
      <c r="F123" s="298">
        <v>40</v>
      </c>
      <c r="G123" s="299">
        <v>8</v>
      </c>
      <c r="H123" s="300">
        <f t="shared" ref="H123:H156" si="25">D123*E123*G123/1000000</f>
        <v>4.8</v>
      </c>
      <c r="I123" s="301">
        <f t="shared" ref="I123:I156" si="26">D123*E123*F123*G123/1000000000</f>
        <v>0.192</v>
      </c>
      <c r="J123" s="265">
        <v>5452</v>
      </c>
      <c r="K123" s="329">
        <f t="shared" si="23"/>
        <v>163.56</v>
      </c>
      <c r="L123" s="302">
        <f t="shared" si="19"/>
        <v>193</v>
      </c>
      <c r="M123" s="340">
        <f t="shared" si="24"/>
        <v>4089</v>
      </c>
      <c r="N123" s="344">
        <f t="shared" si="20"/>
        <v>4825.0199999999995</v>
      </c>
    </row>
    <row r="124" spans="1:14" s="120" customFormat="1" ht="15" customHeight="1">
      <c r="A124" s="490"/>
      <c r="B124" s="515"/>
      <c r="C124" s="238" t="s">
        <v>308</v>
      </c>
      <c r="D124" s="231">
        <v>1000</v>
      </c>
      <c r="E124" s="210">
        <v>600</v>
      </c>
      <c r="F124" s="245">
        <v>50</v>
      </c>
      <c r="G124" s="253">
        <v>8</v>
      </c>
      <c r="H124" s="211">
        <f t="shared" si="25"/>
        <v>4.8</v>
      </c>
      <c r="I124" s="254">
        <f t="shared" si="26"/>
        <v>0.24</v>
      </c>
      <c r="J124" s="266">
        <v>5280</v>
      </c>
      <c r="K124" s="322">
        <f t="shared" si="23"/>
        <v>198</v>
      </c>
      <c r="L124" s="217">
        <f t="shared" si="19"/>
        <v>233.64</v>
      </c>
      <c r="M124" s="333">
        <f t="shared" si="24"/>
        <v>3960</v>
      </c>
      <c r="N124" s="215">
        <f t="shared" si="20"/>
        <v>4672.8</v>
      </c>
    </row>
    <row r="125" spans="1:14" s="120" customFormat="1" ht="15" customHeight="1">
      <c r="A125" s="490"/>
      <c r="B125" s="515"/>
      <c r="C125" s="238" t="s">
        <v>308</v>
      </c>
      <c r="D125" s="231">
        <v>1000</v>
      </c>
      <c r="E125" s="210">
        <v>600</v>
      </c>
      <c r="F125" s="245">
        <v>60</v>
      </c>
      <c r="G125" s="253">
        <v>6</v>
      </c>
      <c r="H125" s="211">
        <f t="shared" si="25"/>
        <v>3.6</v>
      </c>
      <c r="I125" s="254">
        <f t="shared" si="26"/>
        <v>0.216</v>
      </c>
      <c r="J125" s="266">
        <v>5168</v>
      </c>
      <c r="K125" s="322">
        <f t="shared" si="23"/>
        <v>232.56</v>
      </c>
      <c r="L125" s="217">
        <f t="shared" si="19"/>
        <v>274.42</v>
      </c>
      <c r="M125" s="333">
        <f t="shared" si="24"/>
        <v>3876</v>
      </c>
      <c r="N125" s="215">
        <f t="shared" si="20"/>
        <v>4573.6799999999994</v>
      </c>
    </row>
    <row r="126" spans="1:14" s="120" customFormat="1" ht="15" customHeight="1">
      <c r="A126" s="490"/>
      <c r="B126" s="515"/>
      <c r="C126" s="238" t="s">
        <v>308</v>
      </c>
      <c r="D126" s="231">
        <v>1000</v>
      </c>
      <c r="E126" s="210">
        <v>600</v>
      </c>
      <c r="F126" s="245">
        <v>70</v>
      </c>
      <c r="G126" s="253">
        <v>4</v>
      </c>
      <c r="H126" s="211">
        <f t="shared" si="25"/>
        <v>2.4</v>
      </c>
      <c r="I126" s="254">
        <f t="shared" si="26"/>
        <v>0.16800000000000001</v>
      </c>
      <c r="J126" s="266">
        <v>5084</v>
      </c>
      <c r="K126" s="322">
        <f t="shared" si="23"/>
        <v>266.91000000000003</v>
      </c>
      <c r="L126" s="217">
        <f t="shared" si="19"/>
        <v>314.95</v>
      </c>
      <c r="M126" s="333">
        <f t="shared" si="24"/>
        <v>3813</v>
      </c>
      <c r="N126" s="215">
        <f t="shared" si="20"/>
        <v>4499.34</v>
      </c>
    </row>
    <row r="127" spans="1:14" s="120" customFormat="1" ht="15" customHeight="1">
      <c r="A127" s="490"/>
      <c r="B127" s="515"/>
      <c r="C127" s="238" t="s">
        <v>308</v>
      </c>
      <c r="D127" s="231">
        <v>1000</v>
      </c>
      <c r="E127" s="210">
        <v>600</v>
      </c>
      <c r="F127" s="245">
        <v>80</v>
      </c>
      <c r="G127" s="253">
        <v>4</v>
      </c>
      <c r="H127" s="211">
        <f t="shared" si="25"/>
        <v>2.4</v>
      </c>
      <c r="I127" s="254">
        <f t="shared" si="26"/>
        <v>0.192</v>
      </c>
      <c r="J127" s="266">
        <v>5024</v>
      </c>
      <c r="K127" s="322">
        <f t="shared" si="23"/>
        <v>301.44</v>
      </c>
      <c r="L127" s="217">
        <f t="shared" si="19"/>
        <v>355.7</v>
      </c>
      <c r="M127" s="333">
        <f t="shared" si="24"/>
        <v>3768</v>
      </c>
      <c r="N127" s="215">
        <f t="shared" si="20"/>
        <v>4446.24</v>
      </c>
    </row>
    <row r="128" spans="1:14" s="120" customFormat="1" ht="15" customHeight="1">
      <c r="A128" s="490"/>
      <c r="B128" s="515"/>
      <c r="C128" s="238" t="s">
        <v>308</v>
      </c>
      <c r="D128" s="231">
        <v>1000</v>
      </c>
      <c r="E128" s="210">
        <v>600</v>
      </c>
      <c r="F128" s="245">
        <v>90</v>
      </c>
      <c r="G128" s="253">
        <v>4</v>
      </c>
      <c r="H128" s="211">
        <f t="shared" si="25"/>
        <v>2.4</v>
      </c>
      <c r="I128" s="254">
        <f t="shared" si="26"/>
        <v>0.216</v>
      </c>
      <c r="J128" s="266">
        <v>4976</v>
      </c>
      <c r="K128" s="322">
        <f t="shared" si="23"/>
        <v>335.88</v>
      </c>
      <c r="L128" s="217">
        <f t="shared" si="19"/>
        <v>396.34</v>
      </c>
      <c r="M128" s="333">
        <f t="shared" si="24"/>
        <v>3732</v>
      </c>
      <c r="N128" s="215">
        <f t="shared" si="20"/>
        <v>4403.76</v>
      </c>
    </row>
    <row r="129" spans="1:14" s="120" customFormat="1" ht="15" customHeight="1">
      <c r="A129" s="490"/>
      <c r="B129" s="515"/>
      <c r="C129" s="238" t="s">
        <v>308</v>
      </c>
      <c r="D129" s="231">
        <v>1000</v>
      </c>
      <c r="E129" s="210">
        <v>600</v>
      </c>
      <c r="F129" s="245">
        <v>100</v>
      </c>
      <c r="G129" s="253">
        <v>4</v>
      </c>
      <c r="H129" s="211">
        <f t="shared" si="25"/>
        <v>2.4</v>
      </c>
      <c r="I129" s="254">
        <f t="shared" si="26"/>
        <v>0.24</v>
      </c>
      <c r="J129" s="266">
        <v>4940</v>
      </c>
      <c r="K129" s="322">
        <f t="shared" si="23"/>
        <v>370.5</v>
      </c>
      <c r="L129" s="217">
        <f t="shared" si="19"/>
        <v>437.19</v>
      </c>
      <c r="M129" s="333">
        <f t="shared" si="24"/>
        <v>3705</v>
      </c>
      <c r="N129" s="215">
        <f t="shared" si="20"/>
        <v>4371.8999999999996</v>
      </c>
    </row>
    <row r="130" spans="1:14" s="120" customFormat="1" ht="15" customHeight="1">
      <c r="A130" s="490"/>
      <c r="B130" s="515"/>
      <c r="C130" s="238" t="s">
        <v>308</v>
      </c>
      <c r="D130" s="231">
        <v>1000</v>
      </c>
      <c r="E130" s="210">
        <v>600</v>
      </c>
      <c r="F130" s="245">
        <v>110</v>
      </c>
      <c r="G130" s="253">
        <v>3</v>
      </c>
      <c r="H130" s="211">
        <f t="shared" si="25"/>
        <v>1.8</v>
      </c>
      <c r="I130" s="254">
        <f t="shared" si="26"/>
        <v>0.19800000000000001</v>
      </c>
      <c r="J130" s="266">
        <v>4908</v>
      </c>
      <c r="K130" s="322">
        <f t="shared" si="23"/>
        <v>404.91</v>
      </c>
      <c r="L130" s="217">
        <f t="shared" si="19"/>
        <v>477.79</v>
      </c>
      <c r="M130" s="333">
        <f t="shared" si="24"/>
        <v>3681</v>
      </c>
      <c r="N130" s="215">
        <f t="shared" si="20"/>
        <v>4343.58</v>
      </c>
    </row>
    <row r="131" spans="1:14" s="120" customFormat="1" ht="15" customHeight="1">
      <c r="A131" s="490"/>
      <c r="B131" s="515"/>
      <c r="C131" s="238" t="s">
        <v>308</v>
      </c>
      <c r="D131" s="231">
        <v>1000</v>
      </c>
      <c r="E131" s="210">
        <v>600</v>
      </c>
      <c r="F131" s="245">
        <v>120</v>
      </c>
      <c r="G131" s="253">
        <v>3</v>
      </c>
      <c r="H131" s="211">
        <f t="shared" si="25"/>
        <v>1.8</v>
      </c>
      <c r="I131" s="254">
        <f t="shared" si="26"/>
        <v>0.216</v>
      </c>
      <c r="J131" s="266">
        <v>4884</v>
      </c>
      <c r="K131" s="322">
        <f t="shared" si="23"/>
        <v>439.56</v>
      </c>
      <c r="L131" s="217">
        <f t="shared" si="19"/>
        <v>518.67999999999995</v>
      </c>
      <c r="M131" s="333">
        <f t="shared" si="24"/>
        <v>3663</v>
      </c>
      <c r="N131" s="215">
        <f t="shared" si="20"/>
        <v>4322.34</v>
      </c>
    </row>
    <row r="132" spans="1:14" s="120" customFormat="1" ht="15" customHeight="1">
      <c r="A132" s="490"/>
      <c r="B132" s="515"/>
      <c r="C132" s="238" t="s">
        <v>308</v>
      </c>
      <c r="D132" s="231">
        <v>1000</v>
      </c>
      <c r="E132" s="210">
        <v>600</v>
      </c>
      <c r="F132" s="245">
        <v>130</v>
      </c>
      <c r="G132" s="253">
        <v>2</v>
      </c>
      <c r="H132" s="211">
        <f t="shared" si="25"/>
        <v>1.2</v>
      </c>
      <c r="I132" s="254">
        <f t="shared" si="26"/>
        <v>0.156</v>
      </c>
      <c r="J132" s="266">
        <v>4860</v>
      </c>
      <c r="K132" s="322">
        <f t="shared" si="23"/>
        <v>473.85</v>
      </c>
      <c r="L132" s="217">
        <f t="shared" si="19"/>
        <v>559.14</v>
      </c>
      <c r="M132" s="333">
        <f t="shared" si="24"/>
        <v>3645</v>
      </c>
      <c r="N132" s="215">
        <f t="shared" si="20"/>
        <v>4301.0999999999995</v>
      </c>
    </row>
    <row r="133" spans="1:14" s="120" customFormat="1" ht="15" customHeight="1">
      <c r="A133" s="490"/>
      <c r="B133" s="515"/>
      <c r="C133" s="238" t="s">
        <v>308</v>
      </c>
      <c r="D133" s="231">
        <v>1000</v>
      </c>
      <c r="E133" s="210">
        <v>600</v>
      </c>
      <c r="F133" s="245">
        <v>140</v>
      </c>
      <c r="G133" s="253">
        <v>2</v>
      </c>
      <c r="H133" s="211">
        <f t="shared" si="25"/>
        <v>1.2</v>
      </c>
      <c r="I133" s="254">
        <f t="shared" si="26"/>
        <v>0.16800000000000001</v>
      </c>
      <c r="J133" s="266">
        <v>4844</v>
      </c>
      <c r="K133" s="322">
        <f t="shared" si="23"/>
        <v>508.62</v>
      </c>
      <c r="L133" s="217">
        <f t="shared" si="19"/>
        <v>600.16999999999996</v>
      </c>
      <c r="M133" s="333">
        <f t="shared" si="24"/>
        <v>3633</v>
      </c>
      <c r="N133" s="215">
        <f t="shared" si="20"/>
        <v>4286.9399999999996</v>
      </c>
    </row>
    <row r="134" spans="1:14" s="120" customFormat="1" ht="15" customHeight="1">
      <c r="A134" s="490"/>
      <c r="B134" s="515"/>
      <c r="C134" s="238" t="s">
        <v>308</v>
      </c>
      <c r="D134" s="231">
        <v>1000</v>
      </c>
      <c r="E134" s="210">
        <v>600</v>
      </c>
      <c r="F134" s="245">
        <v>150</v>
      </c>
      <c r="G134" s="253">
        <v>2</v>
      </c>
      <c r="H134" s="211">
        <f t="shared" si="25"/>
        <v>1.2</v>
      </c>
      <c r="I134" s="254">
        <f t="shared" si="26"/>
        <v>0.18</v>
      </c>
      <c r="J134" s="266">
        <v>4824</v>
      </c>
      <c r="K134" s="322">
        <f t="shared" si="23"/>
        <v>542.70000000000005</v>
      </c>
      <c r="L134" s="217">
        <f t="shared" si="19"/>
        <v>640.39</v>
      </c>
      <c r="M134" s="333">
        <f t="shared" si="24"/>
        <v>3618</v>
      </c>
      <c r="N134" s="215">
        <f t="shared" si="20"/>
        <v>4269.24</v>
      </c>
    </row>
    <row r="135" spans="1:14" s="120" customFormat="1" ht="15" customHeight="1">
      <c r="A135" s="490"/>
      <c r="B135" s="515"/>
      <c r="C135" s="238" t="s">
        <v>308</v>
      </c>
      <c r="D135" s="231">
        <v>1000</v>
      </c>
      <c r="E135" s="210">
        <v>600</v>
      </c>
      <c r="F135" s="245">
        <v>160</v>
      </c>
      <c r="G135" s="253">
        <v>2</v>
      </c>
      <c r="H135" s="211">
        <f t="shared" si="25"/>
        <v>1.2</v>
      </c>
      <c r="I135" s="254">
        <f t="shared" si="26"/>
        <v>0.192</v>
      </c>
      <c r="J135" s="266">
        <v>4812</v>
      </c>
      <c r="K135" s="322">
        <f t="shared" si="23"/>
        <v>577.44000000000005</v>
      </c>
      <c r="L135" s="217">
        <f t="shared" si="19"/>
        <v>681.38</v>
      </c>
      <c r="M135" s="333">
        <f t="shared" si="24"/>
        <v>3609</v>
      </c>
      <c r="N135" s="215">
        <f t="shared" si="20"/>
        <v>4258.62</v>
      </c>
    </row>
    <row r="136" spans="1:14" s="120" customFormat="1" ht="15" customHeight="1">
      <c r="A136" s="490"/>
      <c r="B136" s="515"/>
      <c r="C136" s="238" t="s">
        <v>308</v>
      </c>
      <c r="D136" s="231">
        <v>1000</v>
      </c>
      <c r="E136" s="210">
        <v>600</v>
      </c>
      <c r="F136" s="245">
        <v>170</v>
      </c>
      <c r="G136" s="253">
        <v>2</v>
      </c>
      <c r="H136" s="211">
        <f t="shared" si="25"/>
        <v>1.2</v>
      </c>
      <c r="I136" s="254">
        <f t="shared" si="26"/>
        <v>0.20399999999999999</v>
      </c>
      <c r="J136" s="266">
        <v>4800</v>
      </c>
      <c r="K136" s="322">
        <f t="shared" si="23"/>
        <v>612</v>
      </c>
      <c r="L136" s="217">
        <f t="shared" si="19"/>
        <v>722.16</v>
      </c>
      <c r="M136" s="333">
        <f t="shared" si="24"/>
        <v>3600</v>
      </c>
      <c r="N136" s="215">
        <f t="shared" si="20"/>
        <v>4248</v>
      </c>
    </row>
    <row r="137" spans="1:14" s="120" customFormat="1" ht="15" customHeight="1">
      <c r="A137" s="490"/>
      <c r="B137" s="515"/>
      <c r="C137" s="238" t="s">
        <v>308</v>
      </c>
      <c r="D137" s="231">
        <v>1000</v>
      </c>
      <c r="E137" s="210">
        <v>600</v>
      </c>
      <c r="F137" s="245">
        <v>180</v>
      </c>
      <c r="G137" s="253">
        <v>2</v>
      </c>
      <c r="H137" s="211">
        <f t="shared" si="25"/>
        <v>1.2</v>
      </c>
      <c r="I137" s="254">
        <f t="shared" si="26"/>
        <v>0.216</v>
      </c>
      <c r="J137" s="266">
        <v>4788</v>
      </c>
      <c r="K137" s="322">
        <f t="shared" si="23"/>
        <v>646.38</v>
      </c>
      <c r="L137" s="217">
        <f t="shared" si="19"/>
        <v>762.73</v>
      </c>
      <c r="M137" s="333">
        <f t="shared" si="24"/>
        <v>3591</v>
      </c>
      <c r="N137" s="215">
        <f t="shared" si="20"/>
        <v>4237.38</v>
      </c>
    </row>
    <row r="138" spans="1:14" s="120" customFormat="1" ht="15" customHeight="1">
      <c r="A138" s="490"/>
      <c r="B138" s="515"/>
      <c r="C138" s="238" t="s">
        <v>308</v>
      </c>
      <c r="D138" s="231">
        <v>1000</v>
      </c>
      <c r="E138" s="210">
        <v>600</v>
      </c>
      <c r="F138" s="245">
        <v>190</v>
      </c>
      <c r="G138" s="253">
        <v>2</v>
      </c>
      <c r="H138" s="211">
        <f t="shared" si="25"/>
        <v>1.2</v>
      </c>
      <c r="I138" s="254">
        <f t="shared" si="26"/>
        <v>0.22800000000000001</v>
      </c>
      <c r="J138" s="266">
        <v>4780</v>
      </c>
      <c r="K138" s="322">
        <f t="shared" si="23"/>
        <v>681.15</v>
      </c>
      <c r="L138" s="217">
        <f t="shared" si="19"/>
        <v>803.76</v>
      </c>
      <c r="M138" s="333">
        <f t="shared" si="24"/>
        <v>3585</v>
      </c>
      <c r="N138" s="215">
        <f t="shared" si="20"/>
        <v>4230.3</v>
      </c>
    </row>
    <row r="139" spans="1:14" s="120" customFormat="1" ht="15" customHeight="1">
      <c r="A139" s="490"/>
      <c r="B139" s="515"/>
      <c r="C139" s="243" t="s">
        <v>308</v>
      </c>
      <c r="D139" s="236">
        <v>1000</v>
      </c>
      <c r="E139" s="218">
        <v>600</v>
      </c>
      <c r="F139" s="250">
        <v>200</v>
      </c>
      <c r="G139" s="263">
        <v>2</v>
      </c>
      <c r="H139" s="219">
        <f t="shared" si="25"/>
        <v>1.2</v>
      </c>
      <c r="I139" s="264">
        <f t="shared" si="26"/>
        <v>0.24</v>
      </c>
      <c r="J139" s="268">
        <v>4768</v>
      </c>
      <c r="K139" s="327">
        <f t="shared" si="23"/>
        <v>715.2</v>
      </c>
      <c r="L139" s="220">
        <f t="shared" si="19"/>
        <v>843.94</v>
      </c>
      <c r="M139" s="338">
        <f t="shared" si="24"/>
        <v>3576</v>
      </c>
      <c r="N139" s="345">
        <f t="shared" si="20"/>
        <v>4219.6799999999994</v>
      </c>
    </row>
    <row r="140" spans="1:14" s="120" customFormat="1" ht="15" customHeight="1">
      <c r="A140" s="490" t="s">
        <v>144</v>
      </c>
      <c r="B140" s="515" t="s">
        <v>811</v>
      </c>
      <c r="C140" s="295" t="s">
        <v>308</v>
      </c>
      <c r="D140" s="296">
        <v>1000</v>
      </c>
      <c r="E140" s="297">
        <v>600</v>
      </c>
      <c r="F140" s="298">
        <v>40</v>
      </c>
      <c r="G140" s="299">
        <v>8</v>
      </c>
      <c r="H140" s="300">
        <f t="shared" si="25"/>
        <v>4.8</v>
      </c>
      <c r="I140" s="301">
        <f t="shared" si="26"/>
        <v>0.192</v>
      </c>
      <c r="J140" s="265">
        <v>4924</v>
      </c>
      <c r="K140" s="329">
        <f t="shared" si="23"/>
        <v>147.72</v>
      </c>
      <c r="L140" s="302">
        <f t="shared" si="19"/>
        <v>174.31</v>
      </c>
      <c r="M140" s="340">
        <f t="shared" si="24"/>
        <v>3693</v>
      </c>
      <c r="N140" s="344">
        <f t="shared" si="20"/>
        <v>4357.74</v>
      </c>
    </row>
    <row r="141" spans="1:14" s="120" customFormat="1" ht="15" customHeight="1">
      <c r="A141" s="490"/>
      <c r="B141" s="515"/>
      <c r="C141" s="238" t="s">
        <v>308</v>
      </c>
      <c r="D141" s="231">
        <v>1000</v>
      </c>
      <c r="E141" s="210">
        <v>600</v>
      </c>
      <c r="F141" s="245">
        <v>50</v>
      </c>
      <c r="G141" s="253">
        <v>8</v>
      </c>
      <c r="H141" s="211">
        <f t="shared" si="25"/>
        <v>4.8</v>
      </c>
      <c r="I141" s="254">
        <f t="shared" si="26"/>
        <v>0.24</v>
      </c>
      <c r="J141" s="266">
        <v>4752</v>
      </c>
      <c r="K141" s="322">
        <f t="shared" si="23"/>
        <v>178.2</v>
      </c>
      <c r="L141" s="217">
        <f t="shared" ref="L141:L156" si="27">ROUND(K141*1.18,2)</f>
        <v>210.28</v>
      </c>
      <c r="M141" s="333">
        <f t="shared" si="24"/>
        <v>3564</v>
      </c>
      <c r="N141" s="215">
        <f t="shared" ref="N141:N156" si="28">M141*1.18</f>
        <v>4205.5199999999995</v>
      </c>
    </row>
    <row r="142" spans="1:14" s="120" customFormat="1" ht="15" customHeight="1">
      <c r="A142" s="490"/>
      <c r="B142" s="515"/>
      <c r="C142" s="238" t="s">
        <v>308</v>
      </c>
      <c r="D142" s="231">
        <v>1000</v>
      </c>
      <c r="E142" s="210">
        <v>600</v>
      </c>
      <c r="F142" s="245">
        <v>60</v>
      </c>
      <c r="G142" s="253">
        <v>6</v>
      </c>
      <c r="H142" s="211">
        <f t="shared" si="25"/>
        <v>3.6</v>
      </c>
      <c r="I142" s="254">
        <f t="shared" si="26"/>
        <v>0.216</v>
      </c>
      <c r="J142" s="266">
        <v>4640</v>
      </c>
      <c r="K142" s="322">
        <f t="shared" si="23"/>
        <v>208.8</v>
      </c>
      <c r="L142" s="217">
        <f t="shared" si="27"/>
        <v>246.38</v>
      </c>
      <c r="M142" s="333">
        <f t="shared" si="24"/>
        <v>3480</v>
      </c>
      <c r="N142" s="215">
        <f t="shared" si="28"/>
        <v>4106.3999999999996</v>
      </c>
    </row>
    <row r="143" spans="1:14" s="120" customFormat="1" ht="15" customHeight="1">
      <c r="A143" s="490"/>
      <c r="B143" s="515"/>
      <c r="C143" s="238" t="s">
        <v>308</v>
      </c>
      <c r="D143" s="231">
        <v>1000</v>
      </c>
      <c r="E143" s="210">
        <v>600</v>
      </c>
      <c r="F143" s="245">
        <v>70</v>
      </c>
      <c r="G143" s="253">
        <v>6</v>
      </c>
      <c r="H143" s="211">
        <f t="shared" si="25"/>
        <v>3.6</v>
      </c>
      <c r="I143" s="254">
        <f t="shared" si="26"/>
        <v>0.252</v>
      </c>
      <c r="J143" s="266">
        <v>4560</v>
      </c>
      <c r="K143" s="322">
        <f t="shared" si="23"/>
        <v>239.4</v>
      </c>
      <c r="L143" s="217">
        <f t="shared" si="27"/>
        <v>282.49</v>
      </c>
      <c r="M143" s="333">
        <f t="shared" si="24"/>
        <v>3420</v>
      </c>
      <c r="N143" s="215">
        <f t="shared" si="28"/>
        <v>4035.6</v>
      </c>
    </row>
    <row r="144" spans="1:14" s="120" customFormat="1" ht="15" customHeight="1">
      <c r="A144" s="490"/>
      <c r="B144" s="515"/>
      <c r="C144" s="238" t="s">
        <v>308</v>
      </c>
      <c r="D144" s="231">
        <v>1000</v>
      </c>
      <c r="E144" s="210">
        <v>600</v>
      </c>
      <c r="F144" s="245">
        <v>80</v>
      </c>
      <c r="G144" s="253">
        <v>4</v>
      </c>
      <c r="H144" s="211">
        <f t="shared" si="25"/>
        <v>2.4</v>
      </c>
      <c r="I144" s="254">
        <f t="shared" si="26"/>
        <v>0.192</v>
      </c>
      <c r="J144" s="266">
        <v>4500</v>
      </c>
      <c r="K144" s="322">
        <f t="shared" si="23"/>
        <v>270</v>
      </c>
      <c r="L144" s="217">
        <f t="shared" si="27"/>
        <v>318.60000000000002</v>
      </c>
      <c r="M144" s="333">
        <f t="shared" si="24"/>
        <v>3375</v>
      </c>
      <c r="N144" s="215">
        <f t="shared" si="28"/>
        <v>3982.5</v>
      </c>
    </row>
    <row r="145" spans="1:14" s="120" customFormat="1" ht="15" customHeight="1">
      <c r="A145" s="490"/>
      <c r="B145" s="515"/>
      <c r="C145" s="238" t="s">
        <v>308</v>
      </c>
      <c r="D145" s="231">
        <v>1000</v>
      </c>
      <c r="E145" s="210">
        <v>600</v>
      </c>
      <c r="F145" s="245">
        <v>90</v>
      </c>
      <c r="G145" s="253">
        <v>4</v>
      </c>
      <c r="H145" s="211">
        <f t="shared" si="25"/>
        <v>2.4</v>
      </c>
      <c r="I145" s="254">
        <f t="shared" si="26"/>
        <v>0.216</v>
      </c>
      <c r="J145" s="266">
        <v>4452</v>
      </c>
      <c r="K145" s="322">
        <f t="shared" si="23"/>
        <v>300.51</v>
      </c>
      <c r="L145" s="217">
        <f t="shared" si="27"/>
        <v>354.6</v>
      </c>
      <c r="M145" s="333">
        <f t="shared" si="24"/>
        <v>3339</v>
      </c>
      <c r="N145" s="215">
        <f t="shared" si="28"/>
        <v>3940.02</v>
      </c>
    </row>
    <row r="146" spans="1:14" s="120" customFormat="1" ht="15" customHeight="1">
      <c r="A146" s="490"/>
      <c r="B146" s="515"/>
      <c r="C146" s="238" t="s">
        <v>308</v>
      </c>
      <c r="D146" s="231">
        <v>1000</v>
      </c>
      <c r="E146" s="210">
        <v>600</v>
      </c>
      <c r="F146" s="245">
        <v>100</v>
      </c>
      <c r="G146" s="253">
        <v>4</v>
      </c>
      <c r="H146" s="211">
        <f t="shared" si="25"/>
        <v>2.4</v>
      </c>
      <c r="I146" s="254">
        <f t="shared" si="26"/>
        <v>0.24</v>
      </c>
      <c r="J146" s="266">
        <v>4412</v>
      </c>
      <c r="K146" s="322">
        <f t="shared" si="23"/>
        <v>330.9</v>
      </c>
      <c r="L146" s="217">
        <f t="shared" si="27"/>
        <v>390.46</v>
      </c>
      <c r="M146" s="333">
        <f t="shared" si="24"/>
        <v>3309</v>
      </c>
      <c r="N146" s="215">
        <f t="shared" si="28"/>
        <v>3904.62</v>
      </c>
    </row>
    <row r="147" spans="1:14" s="120" customFormat="1" ht="15" customHeight="1">
      <c r="A147" s="490"/>
      <c r="B147" s="515"/>
      <c r="C147" s="238" t="s">
        <v>308</v>
      </c>
      <c r="D147" s="231">
        <v>1000</v>
      </c>
      <c r="E147" s="210">
        <v>600</v>
      </c>
      <c r="F147" s="245">
        <v>110</v>
      </c>
      <c r="G147" s="253">
        <v>3</v>
      </c>
      <c r="H147" s="211">
        <f t="shared" si="25"/>
        <v>1.8</v>
      </c>
      <c r="I147" s="254">
        <f t="shared" si="26"/>
        <v>0.19800000000000001</v>
      </c>
      <c r="J147" s="266">
        <v>4384</v>
      </c>
      <c r="K147" s="322">
        <f t="shared" si="23"/>
        <v>361.68</v>
      </c>
      <c r="L147" s="217">
        <f t="shared" si="27"/>
        <v>426.78</v>
      </c>
      <c r="M147" s="333">
        <f t="shared" si="24"/>
        <v>3288</v>
      </c>
      <c r="N147" s="215">
        <f t="shared" si="28"/>
        <v>3879.8399999999997</v>
      </c>
    </row>
    <row r="148" spans="1:14" s="120" customFormat="1" ht="15" customHeight="1">
      <c r="A148" s="490"/>
      <c r="B148" s="515"/>
      <c r="C148" s="238" t="s">
        <v>308</v>
      </c>
      <c r="D148" s="231">
        <v>1000</v>
      </c>
      <c r="E148" s="210">
        <v>600</v>
      </c>
      <c r="F148" s="245">
        <v>120</v>
      </c>
      <c r="G148" s="253">
        <v>3</v>
      </c>
      <c r="H148" s="211">
        <f t="shared" si="25"/>
        <v>1.8</v>
      </c>
      <c r="I148" s="254">
        <f t="shared" si="26"/>
        <v>0.216</v>
      </c>
      <c r="J148" s="266">
        <v>4356</v>
      </c>
      <c r="K148" s="322">
        <f t="shared" si="23"/>
        <v>392.04</v>
      </c>
      <c r="L148" s="217">
        <f t="shared" si="27"/>
        <v>462.61</v>
      </c>
      <c r="M148" s="333">
        <f t="shared" si="24"/>
        <v>3267</v>
      </c>
      <c r="N148" s="215">
        <f t="shared" si="28"/>
        <v>3855.06</v>
      </c>
    </row>
    <row r="149" spans="1:14" s="120" customFormat="1" ht="15" customHeight="1">
      <c r="A149" s="490"/>
      <c r="B149" s="515"/>
      <c r="C149" s="238" t="s">
        <v>308</v>
      </c>
      <c r="D149" s="231">
        <v>1000</v>
      </c>
      <c r="E149" s="210">
        <v>600</v>
      </c>
      <c r="F149" s="245">
        <v>130</v>
      </c>
      <c r="G149" s="253">
        <v>3</v>
      </c>
      <c r="H149" s="211">
        <f t="shared" si="25"/>
        <v>1.8</v>
      </c>
      <c r="I149" s="254">
        <f t="shared" si="26"/>
        <v>0.23400000000000001</v>
      </c>
      <c r="J149" s="266">
        <v>4336</v>
      </c>
      <c r="K149" s="322">
        <f t="shared" si="23"/>
        <v>422.76</v>
      </c>
      <c r="L149" s="217">
        <f t="shared" si="27"/>
        <v>498.86</v>
      </c>
      <c r="M149" s="333">
        <f t="shared" si="24"/>
        <v>3252</v>
      </c>
      <c r="N149" s="215">
        <f t="shared" si="28"/>
        <v>3837.3599999999997</v>
      </c>
    </row>
    <row r="150" spans="1:14" s="120" customFormat="1" ht="15" customHeight="1">
      <c r="A150" s="490"/>
      <c r="B150" s="515"/>
      <c r="C150" s="238" t="s">
        <v>308</v>
      </c>
      <c r="D150" s="231">
        <v>1000</v>
      </c>
      <c r="E150" s="210">
        <v>600</v>
      </c>
      <c r="F150" s="245">
        <v>140</v>
      </c>
      <c r="G150" s="253">
        <v>3</v>
      </c>
      <c r="H150" s="211">
        <f t="shared" si="25"/>
        <v>1.8</v>
      </c>
      <c r="I150" s="254">
        <f t="shared" si="26"/>
        <v>0.252</v>
      </c>
      <c r="J150" s="266">
        <v>4316</v>
      </c>
      <c r="K150" s="322">
        <f t="shared" si="23"/>
        <v>453.18</v>
      </c>
      <c r="L150" s="217">
        <f t="shared" si="27"/>
        <v>534.75</v>
      </c>
      <c r="M150" s="333">
        <f t="shared" si="24"/>
        <v>3237</v>
      </c>
      <c r="N150" s="215">
        <f t="shared" si="28"/>
        <v>3819.66</v>
      </c>
    </row>
    <row r="151" spans="1:14" s="120" customFormat="1" ht="15" customHeight="1">
      <c r="A151" s="490"/>
      <c r="B151" s="515"/>
      <c r="C151" s="238" t="s">
        <v>308</v>
      </c>
      <c r="D151" s="231">
        <v>1000</v>
      </c>
      <c r="E151" s="210">
        <v>600</v>
      </c>
      <c r="F151" s="245">
        <v>150</v>
      </c>
      <c r="G151" s="253">
        <v>2</v>
      </c>
      <c r="H151" s="211">
        <f t="shared" si="25"/>
        <v>1.2</v>
      </c>
      <c r="I151" s="254">
        <f t="shared" si="26"/>
        <v>0.18</v>
      </c>
      <c r="J151" s="266">
        <v>4300</v>
      </c>
      <c r="K151" s="322">
        <f t="shared" si="23"/>
        <v>483.75</v>
      </c>
      <c r="L151" s="217">
        <f t="shared" si="27"/>
        <v>570.83000000000004</v>
      </c>
      <c r="M151" s="333">
        <f t="shared" si="24"/>
        <v>3225</v>
      </c>
      <c r="N151" s="215">
        <f t="shared" si="28"/>
        <v>3805.5</v>
      </c>
    </row>
    <row r="152" spans="1:14" s="120" customFormat="1" ht="15" customHeight="1">
      <c r="A152" s="490"/>
      <c r="B152" s="515"/>
      <c r="C152" s="238" t="s">
        <v>308</v>
      </c>
      <c r="D152" s="231">
        <v>1000</v>
      </c>
      <c r="E152" s="210">
        <v>600</v>
      </c>
      <c r="F152" s="245">
        <v>160</v>
      </c>
      <c r="G152" s="253">
        <v>2</v>
      </c>
      <c r="H152" s="211">
        <f t="shared" si="25"/>
        <v>1.2</v>
      </c>
      <c r="I152" s="254">
        <f t="shared" si="26"/>
        <v>0.192</v>
      </c>
      <c r="J152" s="266">
        <v>4284</v>
      </c>
      <c r="K152" s="322">
        <f t="shared" si="23"/>
        <v>514.08000000000004</v>
      </c>
      <c r="L152" s="217">
        <f t="shared" si="27"/>
        <v>606.61</v>
      </c>
      <c r="M152" s="333">
        <f t="shared" si="24"/>
        <v>3213</v>
      </c>
      <c r="N152" s="215">
        <f t="shared" si="28"/>
        <v>3791.3399999999997</v>
      </c>
    </row>
    <row r="153" spans="1:14" s="120" customFormat="1" ht="15" customHeight="1">
      <c r="A153" s="490"/>
      <c r="B153" s="515"/>
      <c r="C153" s="238" t="s">
        <v>308</v>
      </c>
      <c r="D153" s="231">
        <v>1000</v>
      </c>
      <c r="E153" s="210">
        <v>600</v>
      </c>
      <c r="F153" s="245">
        <v>170</v>
      </c>
      <c r="G153" s="253">
        <v>2</v>
      </c>
      <c r="H153" s="211">
        <f t="shared" si="25"/>
        <v>1.2</v>
      </c>
      <c r="I153" s="254">
        <f t="shared" si="26"/>
        <v>0.20399999999999999</v>
      </c>
      <c r="J153" s="266">
        <v>4272</v>
      </c>
      <c r="K153" s="322">
        <f t="shared" si="23"/>
        <v>544.67999999999995</v>
      </c>
      <c r="L153" s="217">
        <f t="shared" si="27"/>
        <v>642.72</v>
      </c>
      <c r="M153" s="333">
        <f t="shared" si="24"/>
        <v>3204</v>
      </c>
      <c r="N153" s="215">
        <f t="shared" si="28"/>
        <v>3780.72</v>
      </c>
    </row>
    <row r="154" spans="1:14" s="120" customFormat="1" ht="15" customHeight="1">
      <c r="A154" s="490"/>
      <c r="B154" s="515"/>
      <c r="C154" s="238" t="s">
        <v>308</v>
      </c>
      <c r="D154" s="231">
        <v>1000</v>
      </c>
      <c r="E154" s="210">
        <v>600</v>
      </c>
      <c r="F154" s="245">
        <v>180</v>
      </c>
      <c r="G154" s="253">
        <v>2</v>
      </c>
      <c r="H154" s="211">
        <f t="shared" si="25"/>
        <v>1.2</v>
      </c>
      <c r="I154" s="254">
        <f t="shared" si="26"/>
        <v>0.216</v>
      </c>
      <c r="J154" s="266">
        <v>4260</v>
      </c>
      <c r="K154" s="322">
        <f t="shared" si="23"/>
        <v>575.1</v>
      </c>
      <c r="L154" s="217">
        <f t="shared" si="27"/>
        <v>678.62</v>
      </c>
      <c r="M154" s="333">
        <f t="shared" si="24"/>
        <v>3195</v>
      </c>
      <c r="N154" s="215">
        <f t="shared" si="28"/>
        <v>3770.1</v>
      </c>
    </row>
    <row r="155" spans="1:14" s="120" customFormat="1" ht="15" customHeight="1">
      <c r="A155" s="490"/>
      <c r="B155" s="515"/>
      <c r="C155" s="238" t="s">
        <v>308</v>
      </c>
      <c r="D155" s="231">
        <v>1000</v>
      </c>
      <c r="E155" s="210">
        <v>600</v>
      </c>
      <c r="F155" s="245">
        <v>190</v>
      </c>
      <c r="G155" s="253">
        <v>2</v>
      </c>
      <c r="H155" s="211">
        <f t="shared" si="25"/>
        <v>1.2</v>
      </c>
      <c r="I155" s="254">
        <f t="shared" si="26"/>
        <v>0.22800000000000001</v>
      </c>
      <c r="J155" s="266">
        <v>4252</v>
      </c>
      <c r="K155" s="322">
        <f t="shared" si="23"/>
        <v>605.91</v>
      </c>
      <c r="L155" s="217">
        <f t="shared" si="27"/>
        <v>714.97</v>
      </c>
      <c r="M155" s="333">
        <f t="shared" si="24"/>
        <v>3189</v>
      </c>
      <c r="N155" s="215">
        <f t="shared" si="28"/>
        <v>3763.02</v>
      </c>
    </row>
    <row r="156" spans="1:14" s="120" customFormat="1" ht="15" customHeight="1">
      <c r="A156" s="490"/>
      <c r="B156" s="515"/>
      <c r="C156" s="243" t="s">
        <v>308</v>
      </c>
      <c r="D156" s="236">
        <v>1000</v>
      </c>
      <c r="E156" s="218">
        <v>600</v>
      </c>
      <c r="F156" s="250">
        <v>200</v>
      </c>
      <c r="G156" s="263">
        <v>2</v>
      </c>
      <c r="H156" s="219">
        <f t="shared" si="25"/>
        <v>1.2</v>
      </c>
      <c r="I156" s="264">
        <f t="shared" si="26"/>
        <v>0.24</v>
      </c>
      <c r="J156" s="268">
        <v>4244</v>
      </c>
      <c r="K156" s="327">
        <f t="shared" si="23"/>
        <v>636.6</v>
      </c>
      <c r="L156" s="220">
        <f t="shared" si="27"/>
        <v>751.19</v>
      </c>
      <c r="M156" s="338">
        <f t="shared" si="24"/>
        <v>3183</v>
      </c>
      <c r="N156" s="345">
        <f t="shared" si="28"/>
        <v>3755.9399999999996</v>
      </c>
    </row>
    <row r="157" spans="1:14" s="120" customFormat="1" ht="15" customHeight="1">
      <c r="A157" s="185"/>
      <c r="B157" s="200"/>
      <c r="C157" s="200"/>
      <c r="D157" s="200"/>
      <c r="E157" s="200"/>
      <c r="F157" s="200"/>
      <c r="G157" s="200"/>
      <c r="H157" s="200"/>
      <c r="I157" s="200"/>
      <c r="J157" s="182"/>
      <c r="K157" s="182"/>
      <c r="L157" s="183"/>
      <c r="M157" s="197"/>
      <c r="N157" s="202"/>
    </row>
    <row r="158" spans="1:14" s="120" customFormat="1" ht="15" customHeight="1">
      <c r="A158" s="471" t="s">
        <v>789</v>
      </c>
      <c r="B158" s="375"/>
      <c r="C158" s="375"/>
      <c r="D158" s="200"/>
      <c r="E158" s="200"/>
      <c r="F158" s="200"/>
      <c r="G158" s="200"/>
      <c r="H158" s="200"/>
      <c r="I158" s="200"/>
      <c r="J158" s="182"/>
      <c r="K158" s="182"/>
      <c r="L158" s="183"/>
      <c r="M158" s="197"/>
      <c r="N158" s="202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>
      <c r="A160" s="192" t="s">
        <v>11</v>
      </c>
      <c r="B160" s="193"/>
      <c r="D160" s="193"/>
      <c r="E160" s="193"/>
      <c r="F160" s="193"/>
      <c r="G160" s="193"/>
      <c r="H160" s="194"/>
      <c r="I160" s="194"/>
      <c r="J160" s="195"/>
      <c r="L160" s="183"/>
      <c r="N160" s="194"/>
    </row>
    <row r="161" spans="1:14" ht="15" customHeight="1">
      <c r="A161" s="196" t="s">
        <v>485</v>
      </c>
      <c r="B161" s="185"/>
      <c r="C161" s="185"/>
      <c r="D161" s="185"/>
      <c r="E161" s="185"/>
      <c r="F161" s="185"/>
      <c r="G161" s="185"/>
      <c r="H161" s="185"/>
      <c r="I161" s="185"/>
      <c r="L161" s="183"/>
      <c r="N161" s="199" t="s">
        <v>12</v>
      </c>
    </row>
    <row r="162" spans="1:14" ht="15" customHeight="1">
      <c r="A162" s="319" t="s">
        <v>486</v>
      </c>
      <c r="B162" s="185"/>
      <c r="C162" s="185"/>
      <c r="D162" s="185"/>
      <c r="E162" s="185"/>
      <c r="F162" s="185"/>
      <c r="G162" s="185"/>
      <c r="H162" s="185"/>
      <c r="I162" s="185"/>
      <c r="J162" s="198"/>
      <c r="K162" s="198"/>
      <c r="L162" s="183"/>
      <c r="M162" s="198"/>
      <c r="N162" s="201" t="s">
        <v>468</v>
      </c>
    </row>
    <row r="163" spans="1:14" ht="15" customHeight="1">
      <c r="A163" s="196" t="s">
        <v>487</v>
      </c>
      <c r="B163" s="200"/>
      <c r="C163" s="200"/>
      <c r="D163" s="200"/>
      <c r="E163" s="200"/>
      <c r="F163" s="200"/>
      <c r="G163" s="200"/>
      <c r="H163" s="200"/>
      <c r="I163" s="200"/>
      <c r="L163" s="183"/>
      <c r="N163" s="202" t="s">
        <v>27</v>
      </c>
    </row>
    <row r="164" spans="1:14" ht="15" customHeight="1">
      <c r="A164" s="196" t="s">
        <v>374</v>
      </c>
      <c r="B164" s="200"/>
      <c r="C164" s="200"/>
      <c r="D164" s="200"/>
      <c r="E164" s="200"/>
      <c r="F164" s="200"/>
      <c r="G164" s="200"/>
      <c r="H164" s="200"/>
      <c r="I164" s="200"/>
      <c r="L164" s="183"/>
      <c r="N164" s="201" t="s">
        <v>268</v>
      </c>
    </row>
    <row r="165" spans="1:14" ht="15" customHeight="1">
      <c r="A165" s="196" t="s">
        <v>817</v>
      </c>
      <c r="N165" s="201" t="s">
        <v>269</v>
      </c>
    </row>
    <row r="166" spans="1:14" s="120" customFormat="1" ht="15" customHeight="1">
      <c r="A166" s="319" t="s">
        <v>493</v>
      </c>
      <c r="B166" s="183"/>
      <c r="C166" s="183"/>
      <c r="D166" s="183"/>
      <c r="E166" s="183"/>
      <c r="F166" s="183"/>
      <c r="G166" s="183"/>
      <c r="H166" s="183"/>
      <c r="I166" s="183"/>
      <c r="J166" s="182"/>
      <c r="K166" s="182"/>
      <c r="L166" s="197"/>
      <c r="M166" s="197"/>
      <c r="N166" s="203" t="s">
        <v>469</v>
      </c>
    </row>
    <row r="167" spans="1:14" ht="15" customHeight="1">
      <c r="A167" s="196" t="s">
        <v>494</v>
      </c>
      <c r="C167" s="185"/>
      <c r="D167" s="185"/>
      <c r="E167" s="185"/>
      <c r="F167" s="185"/>
      <c r="N167" s="2"/>
    </row>
    <row r="168" spans="1:14">
      <c r="A168" s="192"/>
      <c r="B168" s="193"/>
      <c r="D168" s="193"/>
      <c r="E168" s="193"/>
      <c r="F168" s="193"/>
      <c r="G168" s="193"/>
      <c r="H168" s="194"/>
      <c r="I168" s="194"/>
      <c r="J168" s="195"/>
      <c r="L168" s="183"/>
      <c r="N168" s="194"/>
    </row>
    <row r="169" spans="1:14">
      <c r="A169" s="196"/>
      <c r="B169" s="185"/>
      <c r="C169" s="185"/>
      <c r="D169" s="185"/>
      <c r="E169" s="185"/>
      <c r="F169" s="185"/>
      <c r="G169" s="185"/>
      <c r="H169" s="185"/>
      <c r="I169" s="185"/>
      <c r="L169" s="183"/>
    </row>
    <row r="170" spans="1:14">
      <c r="A170" s="319"/>
      <c r="B170" s="185"/>
      <c r="C170" s="185"/>
      <c r="D170" s="185"/>
      <c r="E170" s="185"/>
      <c r="F170" s="185"/>
      <c r="G170" s="185"/>
      <c r="H170" s="185"/>
      <c r="I170" s="185"/>
      <c r="J170" s="198"/>
      <c r="K170" s="198"/>
      <c r="L170" s="183"/>
      <c r="M170" s="198"/>
      <c r="N170" s="199"/>
    </row>
    <row r="171" spans="1:14">
      <c r="A171" s="196"/>
      <c r="B171" s="200"/>
      <c r="C171" s="200"/>
      <c r="D171" s="200"/>
      <c r="E171" s="200"/>
      <c r="F171" s="200"/>
      <c r="G171" s="200"/>
      <c r="H171" s="200"/>
      <c r="I171" s="200"/>
      <c r="L171" s="183"/>
      <c r="N171" s="201"/>
    </row>
    <row r="172" spans="1:14">
      <c r="A172" s="196"/>
      <c r="B172" s="200"/>
      <c r="C172" s="200"/>
      <c r="D172" s="200"/>
      <c r="E172" s="200"/>
      <c r="F172" s="200"/>
      <c r="G172" s="200"/>
      <c r="H172" s="200"/>
      <c r="I172" s="200"/>
      <c r="L172" s="183"/>
      <c r="N172" s="202"/>
    </row>
    <row r="173" spans="1:14">
      <c r="A173" s="196"/>
      <c r="N173" s="201"/>
    </row>
    <row r="174" spans="1:14">
      <c r="A174" s="196"/>
      <c r="C174" s="185"/>
      <c r="D174" s="185"/>
      <c r="E174" s="185"/>
      <c r="F174" s="185"/>
      <c r="N174" s="201"/>
    </row>
    <row r="175" spans="1:14">
      <c r="A175" s="319"/>
      <c r="N175" s="203"/>
    </row>
    <row r="176" spans="1:14">
      <c r="A176" s="204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28" activePane="bottomLeft" state="frozen"/>
      <selection pane="bottomLeft" activeCell="A4" sqref="A4:L4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/>
    </customSheetView>
  </customSheetViews>
  <mergeCells count="27">
    <mergeCell ref="A31:A41"/>
    <mergeCell ref="A13:A30"/>
    <mergeCell ref="B13:B30"/>
    <mergeCell ref="B31:B41"/>
    <mergeCell ref="A42:A54"/>
    <mergeCell ref="B42:B54"/>
    <mergeCell ref="A56:A73"/>
    <mergeCell ref="A91:A106"/>
    <mergeCell ref="A74:A90"/>
    <mergeCell ref="B74:B90"/>
    <mergeCell ref="B91:B106"/>
    <mergeCell ref="A140:A156"/>
    <mergeCell ref="B140:B156"/>
    <mergeCell ref="A1:N1"/>
    <mergeCell ref="A2:N2"/>
    <mergeCell ref="A4:N4"/>
    <mergeCell ref="A55:N55"/>
    <mergeCell ref="A6:N6"/>
    <mergeCell ref="D10:F10"/>
    <mergeCell ref="G10:I10"/>
    <mergeCell ref="K10:N10"/>
    <mergeCell ref="A12:N12"/>
    <mergeCell ref="A123:A139"/>
    <mergeCell ref="A107:A122"/>
    <mergeCell ref="B107:B122"/>
    <mergeCell ref="B123:B139"/>
    <mergeCell ref="B56:B73"/>
  </mergeCells>
  <phoneticPr fontId="0" type="noConversion"/>
  <hyperlinks>
    <hyperlink ref="A8" location="Оглавление!A1" display="К оглавлению"/>
    <hyperlink ref="A158" location="'Сопутствующая продукция'!A121" display="СОПУТСТВУЮЩАЯ ПРОДУКЦИЯ ДЛЯ НАВЕСНЫХ ФАСАДНЫХ СИСТЕМ"/>
  </hyperlinks>
  <printOptions horizontalCentered="1"/>
  <pageMargins left="0.25" right="0.25" top="0.75" bottom="0.75" header="0.3" footer="0.3"/>
  <pageSetup paperSize="9" scale="51" fitToHeight="0" orientation="portrait" r:id="rId2"/>
  <headerFooter alignWithMargins="0"/>
  <rowBreaks count="1" manualBreakCount="1">
    <brk id="90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55"/>
  <sheetViews>
    <sheetView showGridLines="0" view="pageBreakPreview" zoomScale="90" zoomScaleNormal="70" zoomScaleSheetLayoutView="90" workbookViewId="0">
      <pane ySplit="11" topLeftCell="A12" activePane="bottomLeft" state="frozen"/>
      <selection activeCell="Q17" sqref="Q17"/>
      <selection pane="bottomLeft" activeCell="L26" sqref="L26"/>
    </sheetView>
  </sheetViews>
  <sheetFormatPr defaultRowHeight="15"/>
  <cols>
    <col min="1" max="1" width="26.140625" style="185" customWidth="1"/>
    <col min="2" max="2" width="43.85546875" style="185" customWidth="1"/>
    <col min="3" max="3" width="12.5703125" style="183" customWidth="1"/>
    <col min="4" max="6" width="11" style="183" customWidth="1"/>
    <col min="7" max="9" width="10.7109375" style="183" customWidth="1"/>
    <col min="10" max="10" width="13" style="182" hidden="1" customWidth="1"/>
    <col min="11" max="11" width="12.5703125" style="182" customWidth="1"/>
    <col min="12" max="14" width="12.5703125" style="197" customWidth="1"/>
    <col min="15" max="16384" width="9.140625" style="120"/>
  </cols>
  <sheetData>
    <row r="1" spans="1:14" s="183" customFormat="1" ht="23.25">
      <c r="A1" s="480" t="s">
        <v>41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4" s="183" customFormat="1" ht="23.25">
      <c r="A2" s="480" t="s">
        <v>323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</row>
    <row r="3" spans="1:14" s="183" customFormat="1" ht="12" customHeight="1">
      <c r="B3" s="18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s="183" customFormat="1" ht="18.75">
      <c r="A4" s="481" t="str">
        <f>'Общестроительная изоляция'!A4</f>
        <v xml:space="preserve"> от 1 июня 2018 года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</row>
    <row r="5" spans="1:14" s="183" customFormat="1" ht="12" customHeight="1">
      <c r="A5" s="379"/>
      <c r="B5" s="379"/>
      <c r="C5" s="207"/>
      <c r="D5" s="207"/>
      <c r="E5" s="207"/>
      <c r="F5" s="207"/>
      <c r="G5" s="207"/>
      <c r="H5" s="207"/>
      <c r="I5" s="207"/>
      <c r="J5" s="207"/>
      <c r="K5" s="320"/>
      <c r="L5" s="207"/>
      <c r="M5" s="320"/>
      <c r="N5" s="207"/>
    </row>
    <row r="6" spans="1:14" s="183" customFormat="1" ht="26.25">
      <c r="A6" s="513" t="s">
        <v>322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</row>
    <row r="7" spans="1:14" s="183" customFormat="1" ht="12" customHeight="1">
      <c r="A7" s="184"/>
      <c r="B7" s="179"/>
      <c r="C7" s="179"/>
      <c r="D7" s="179"/>
      <c r="E7" s="179"/>
      <c r="F7" s="179"/>
      <c r="G7" s="179"/>
      <c r="H7" s="179"/>
      <c r="I7" s="179"/>
      <c r="J7" s="185"/>
      <c r="K7" s="185"/>
      <c r="L7" s="179"/>
      <c r="M7" s="179"/>
      <c r="N7" s="179"/>
    </row>
    <row r="8" spans="1:14" s="183" customFormat="1" ht="15" customHeight="1">
      <c r="A8" s="206" t="s">
        <v>352</v>
      </c>
      <c r="B8" s="179"/>
      <c r="C8" s="179"/>
      <c r="D8" s="179"/>
      <c r="E8" s="179"/>
      <c r="F8" s="179"/>
      <c r="G8" s="179"/>
      <c r="H8" s="179"/>
      <c r="I8" s="179"/>
      <c r="J8" s="185"/>
      <c r="K8" s="185"/>
      <c r="L8" s="179"/>
      <c r="M8" s="568" t="s">
        <v>35</v>
      </c>
      <c r="N8" s="569">
        <v>0.15</v>
      </c>
    </row>
    <row r="9" spans="1:14" s="183" customFormat="1" ht="12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5"/>
    </row>
    <row r="10" spans="1:14" s="180" customFormat="1" ht="14.25" customHeight="1">
      <c r="D10" s="491" t="s">
        <v>2</v>
      </c>
      <c r="E10" s="492"/>
      <c r="F10" s="493"/>
      <c r="G10" s="491" t="s">
        <v>470</v>
      </c>
      <c r="H10" s="492"/>
      <c r="I10" s="493"/>
      <c r="J10" s="187"/>
      <c r="K10" s="494" t="s">
        <v>38</v>
      </c>
      <c r="L10" s="494"/>
      <c r="M10" s="494"/>
      <c r="N10" s="494"/>
    </row>
    <row r="11" spans="1:14" s="180" customFormat="1" ht="30">
      <c r="A11" s="181" t="s">
        <v>1</v>
      </c>
      <c r="B11" s="181" t="s">
        <v>37</v>
      </c>
      <c r="C11" s="181" t="s">
        <v>488</v>
      </c>
      <c r="D11" s="181" t="s">
        <v>3</v>
      </c>
      <c r="E11" s="181" t="s">
        <v>4</v>
      </c>
      <c r="F11" s="181" t="s">
        <v>5</v>
      </c>
      <c r="G11" s="181" t="s">
        <v>471</v>
      </c>
      <c r="H11" s="181" t="s">
        <v>472</v>
      </c>
      <c r="I11" s="181" t="s">
        <v>473</v>
      </c>
      <c r="J11" s="188" t="s">
        <v>478</v>
      </c>
      <c r="K11" s="205" t="s">
        <v>480</v>
      </c>
      <c r="L11" s="205" t="s">
        <v>481</v>
      </c>
      <c r="M11" s="205" t="s">
        <v>484</v>
      </c>
      <c r="N11" s="205" t="s">
        <v>479</v>
      </c>
    </row>
    <row r="12" spans="1:14" s="472" customFormat="1" ht="15.75" customHeight="1">
      <c r="A12" s="501" t="s">
        <v>498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14"/>
    </row>
    <row r="13" spans="1:14" ht="15.75" customHeight="1">
      <c r="A13" s="490" t="s">
        <v>320</v>
      </c>
      <c r="B13" s="505" t="s">
        <v>802</v>
      </c>
      <c r="C13" s="295" t="s">
        <v>312</v>
      </c>
      <c r="D13" s="296">
        <v>1200</v>
      </c>
      <c r="E13" s="297">
        <v>600</v>
      </c>
      <c r="F13" s="298">
        <v>80</v>
      </c>
      <c r="G13" s="299">
        <v>3</v>
      </c>
      <c r="H13" s="300">
        <f>D13*E13*G13/1000000</f>
        <v>2.16</v>
      </c>
      <c r="I13" s="301">
        <f>D13*E13*F13*G13/1000000000</f>
        <v>0.17280000000000001</v>
      </c>
      <c r="J13" s="265">
        <v>7916</v>
      </c>
      <c r="K13" s="329">
        <f t="shared" ref="K13" si="0">ROUND(M13*F13/1000,2)</f>
        <v>538.29</v>
      </c>
      <c r="L13" s="302">
        <f t="shared" ref="L13:L76" si="1">ROUND(K13*1.18,2)</f>
        <v>635.17999999999995</v>
      </c>
      <c r="M13" s="340">
        <f t="shared" ref="M13" si="2">ROUND(J13*(1-$N$8),2)</f>
        <v>6728.6</v>
      </c>
      <c r="N13" s="344">
        <f t="shared" ref="N13:N76" si="3">M13*1.18</f>
        <v>7939.7479999999996</v>
      </c>
    </row>
    <row r="14" spans="1:14" ht="15.75" customHeight="1">
      <c r="A14" s="490"/>
      <c r="B14" s="506"/>
      <c r="C14" s="238" t="s">
        <v>312</v>
      </c>
      <c r="D14" s="231">
        <v>1200</v>
      </c>
      <c r="E14" s="210">
        <v>600</v>
      </c>
      <c r="F14" s="245">
        <v>90</v>
      </c>
      <c r="G14" s="253">
        <v>3</v>
      </c>
      <c r="H14" s="211">
        <f>D14*E14*G14/1000000</f>
        <v>2.16</v>
      </c>
      <c r="I14" s="254">
        <f>D14*E14*F14*G14/1000000000</f>
        <v>0.19439999999999999</v>
      </c>
      <c r="J14" s="266">
        <v>7916</v>
      </c>
      <c r="K14" s="322">
        <f t="shared" ref="K14" si="4">ROUND(M14*F14/1000,2)</f>
        <v>605.57000000000005</v>
      </c>
      <c r="L14" s="217">
        <f t="shared" si="1"/>
        <v>714.57</v>
      </c>
      <c r="M14" s="333">
        <f>ROUND(J14*(1-$N$8),2)</f>
        <v>6728.6</v>
      </c>
      <c r="N14" s="215">
        <f t="shared" si="3"/>
        <v>7939.7479999999996</v>
      </c>
    </row>
    <row r="15" spans="1:14" ht="15.75" customHeight="1">
      <c r="A15" s="490"/>
      <c r="B15" s="506"/>
      <c r="C15" s="239" t="s">
        <v>310</v>
      </c>
      <c r="D15" s="232">
        <v>1000</v>
      </c>
      <c r="E15" s="208">
        <v>600</v>
      </c>
      <c r="F15" s="246">
        <v>100</v>
      </c>
      <c r="G15" s="255">
        <v>3</v>
      </c>
      <c r="H15" s="209">
        <f t="shared" ref="H15:H28" si="5">D15*E15*G15/1000000</f>
        <v>1.8</v>
      </c>
      <c r="I15" s="256">
        <f t="shared" ref="I15:I27" si="6">D15*E15*F15*G15/1000000000</f>
        <v>0.18</v>
      </c>
      <c r="J15" s="278">
        <v>7688</v>
      </c>
      <c r="K15" s="323">
        <f t="shared" ref="K15:K51" si="7">ROUND(M15*F15/1000,2)</f>
        <v>653.48</v>
      </c>
      <c r="L15" s="216">
        <f t="shared" si="1"/>
        <v>771.11</v>
      </c>
      <c r="M15" s="334">
        <f t="shared" ref="M15:M51" si="8">ROUND(J15*(1-$N$8),2)</f>
        <v>6534.8</v>
      </c>
      <c r="N15" s="216">
        <f t="shared" si="3"/>
        <v>7711.0639999999994</v>
      </c>
    </row>
    <row r="16" spans="1:14" ht="15.75" customHeight="1">
      <c r="A16" s="490"/>
      <c r="B16" s="506"/>
      <c r="C16" s="239" t="s">
        <v>310</v>
      </c>
      <c r="D16" s="232">
        <v>1200</v>
      </c>
      <c r="E16" s="208">
        <v>600</v>
      </c>
      <c r="F16" s="246">
        <v>100</v>
      </c>
      <c r="G16" s="255">
        <v>3</v>
      </c>
      <c r="H16" s="209">
        <f>D16*E16*G16/1000000</f>
        <v>2.16</v>
      </c>
      <c r="I16" s="256">
        <f t="shared" si="6"/>
        <v>0.216</v>
      </c>
      <c r="J16" s="278">
        <v>7688</v>
      </c>
      <c r="K16" s="323">
        <f t="shared" si="7"/>
        <v>653.48</v>
      </c>
      <c r="L16" s="216">
        <f t="shared" si="1"/>
        <v>771.11</v>
      </c>
      <c r="M16" s="334">
        <f t="shared" si="8"/>
        <v>6534.8</v>
      </c>
      <c r="N16" s="216">
        <f t="shared" si="3"/>
        <v>7711.0639999999994</v>
      </c>
    </row>
    <row r="17" spans="1:14" ht="15.75" customHeight="1">
      <c r="A17" s="490"/>
      <c r="B17" s="506"/>
      <c r="C17" s="238" t="s">
        <v>312</v>
      </c>
      <c r="D17" s="231">
        <v>1000</v>
      </c>
      <c r="E17" s="210">
        <v>600</v>
      </c>
      <c r="F17" s="245">
        <v>110</v>
      </c>
      <c r="G17" s="253">
        <v>2</v>
      </c>
      <c r="H17" s="211">
        <f t="shared" si="5"/>
        <v>1.2</v>
      </c>
      <c r="I17" s="254">
        <f t="shared" si="6"/>
        <v>0.13200000000000001</v>
      </c>
      <c r="J17" s="266">
        <v>7892</v>
      </c>
      <c r="K17" s="322">
        <f t="shared" si="7"/>
        <v>737.9</v>
      </c>
      <c r="L17" s="217">
        <f t="shared" si="1"/>
        <v>870.72</v>
      </c>
      <c r="M17" s="333">
        <f t="shared" si="8"/>
        <v>6708.2</v>
      </c>
      <c r="N17" s="215">
        <f t="shared" si="3"/>
        <v>7915.6759999999995</v>
      </c>
    </row>
    <row r="18" spans="1:14" ht="15.75" customHeight="1">
      <c r="A18" s="490"/>
      <c r="B18" s="506"/>
      <c r="C18" s="303" t="s">
        <v>311</v>
      </c>
      <c r="D18" s="304">
        <v>1000</v>
      </c>
      <c r="E18" s="305">
        <v>600</v>
      </c>
      <c r="F18" s="306">
        <v>120</v>
      </c>
      <c r="G18" s="307">
        <v>2</v>
      </c>
      <c r="H18" s="308">
        <f t="shared" si="5"/>
        <v>1.2</v>
      </c>
      <c r="I18" s="309">
        <f t="shared" si="6"/>
        <v>0.14399999999999999</v>
      </c>
      <c r="J18" s="282">
        <v>7728</v>
      </c>
      <c r="K18" s="330">
        <f t="shared" si="7"/>
        <v>788.26</v>
      </c>
      <c r="L18" s="283">
        <f t="shared" si="1"/>
        <v>930.15</v>
      </c>
      <c r="M18" s="341">
        <f t="shared" si="8"/>
        <v>6568.8</v>
      </c>
      <c r="N18" s="283">
        <f t="shared" si="3"/>
        <v>7751.1840000000002</v>
      </c>
    </row>
    <row r="19" spans="1:14" ht="15.75" customHeight="1">
      <c r="A19" s="490"/>
      <c r="B19" s="506"/>
      <c r="C19" s="303" t="s">
        <v>311</v>
      </c>
      <c r="D19" s="304">
        <v>1200</v>
      </c>
      <c r="E19" s="305">
        <v>600</v>
      </c>
      <c r="F19" s="306">
        <v>120</v>
      </c>
      <c r="G19" s="307">
        <v>2</v>
      </c>
      <c r="H19" s="308">
        <f>D19*E19*G19/1000000</f>
        <v>1.44</v>
      </c>
      <c r="I19" s="309">
        <f t="shared" si="6"/>
        <v>0.17280000000000001</v>
      </c>
      <c r="J19" s="282">
        <v>7728</v>
      </c>
      <c r="K19" s="330">
        <f t="shared" si="7"/>
        <v>788.26</v>
      </c>
      <c r="L19" s="283">
        <f t="shared" si="1"/>
        <v>930.15</v>
      </c>
      <c r="M19" s="341">
        <f t="shared" si="8"/>
        <v>6568.8</v>
      </c>
      <c r="N19" s="283">
        <f t="shared" si="3"/>
        <v>7751.1840000000002</v>
      </c>
    </row>
    <row r="20" spans="1:14" ht="15.75" customHeight="1">
      <c r="A20" s="490"/>
      <c r="B20" s="506"/>
      <c r="C20" s="238" t="s">
        <v>312</v>
      </c>
      <c r="D20" s="231">
        <v>1000</v>
      </c>
      <c r="E20" s="210">
        <v>600</v>
      </c>
      <c r="F20" s="245">
        <v>130</v>
      </c>
      <c r="G20" s="253">
        <v>2</v>
      </c>
      <c r="H20" s="211">
        <f t="shared" si="5"/>
        <v>1.2</v>
      </c>
      <c r="I20" s="254">
        <f t="shared" si="6"/>
        <v>0.156</v>
      </c>
      <c r="J20" s="266">
        <v>7648</v>
      </c>
      <c r="K20" s="322">
        <f t="shared" si="7"/>
        <v>845.1</v>
      </c>
      <c r="L20" s="217">
        <f t="shared" si="1"/>
        <v>997.22</v>
      </c>
      <c r="M20" s="333">
        <f t="shared" si="8"/>
        <v>6500.8</v>
      </c>
      <c r="N20" s="215">
        <f t="shared" si="3"/>
        <v>7670.9439999999995</v>
      </c>
    </row>
    <row r="21" spans="1:14" ht="15.75" customHeight="1">
      <c r="A21" s="490"/>
      <c r="B21" s="506"/>
      <c r="C21" s="238" t="s">
        <v>312</v>
      </c>
      <c r="D21" s="231">
        <v>1000</v>
      </c>
      <c r="E21" s="210">
        <v>600</v>
      </c>
      <c r="F21" s="245">
        <v>140</v>
      </c>
      <c r="G21" s="253">
        <v>2</v>
      </c>
      <c r="H21" s="211">
        <f t="shared" si="5"/>
        <v>1.2</v>
      </c>
      <c r="I21" s="254">
        <f t="shared" si="6"/>
        <v>0.16800000000000001</v>
      </c>
      <c r="J21" s="266">
        <v>7592</v>
      </c>
      <c r="K21" s="322">
        <f t="shared" si="7"/>
        <v>903.45</v>
      </c>
      <c r="L21" s="217">
        <f t="shared" si="1"/>
        <v>1066.07</v>
      </c>
      <c r="M21" s="333">
        <f t="shared" si="8"/>
        <v>6453.2</v>
      </c>
      <c r="N21" s="215">
        <f t="shared" si="3"/>
        <v>7614.7759999999989</v>
      </c>
    </row>
    <row r="22" spans="1:14" ht="15.75" customHeight="1">
      <c r="A22" s="490"/>
      <c r="B22" s="506"/>
      <c r="C22" s="239" t="s">
        <v>310</v>
      </c>
      <c r="D22" s="232">
        <v>1000</v>
      </c>
      <c r="E22" s="208">
        <v>600</v>
      </c>
      <c r="F22" s="246">
        <v>150</v>
      </c>
      <c r="G22" s="255">
        <v>2</v>
      </c>
      <c r="H22" s="209">
        <f t="shared" si="5"/>
        <v>1.2</v>
      </c>
      <c r="I22" s="256">
        <f t="shared" si="6"/>
        <v>0.18</v>
      </c>
      <c r="J22" s="278">
        <v>7324</v>
      </c>
      <c r="K22" s="323">
        <f t="shared" si="7"/>
        <v>933.81</v>
      </c>
      <c r="L22" s="216">
        <f t="shared" si="1"/>
        <v>1101.9000000000001</v>
      </c>
      <c r="M22" s="334">
        <f t="shared" si="8"/>
        <v>6225.4</v>
      </c>
      <c r="N22" s="216">
        <f t="shared" si="3"/>
        <v>7345.9719999999988</v>
      </c>
    </row>
    <row r="23" spans="1:14" ht="15.75" customHeight="1">
      <c r="A23" s="490"/>
      <c r="B23" s="506"/>
      <c r="C23" s="239" t="s">
        <v>310</v>
      </c>
      <c r="D23" s="232">
        <v>1200</v>
      </c>
      <c r="E23" s="208">
        <v>600</v>
      </c>
      <c r="F23" s="246">
        <v>150</v>
      </c>
      <c r="G23" s="255">
        <v>2</v>
      </c>
      <c r="H23" s="209">
        <f>D23*E23*G23/1000000</f>
        <v>1.44</v>
      </c>
      <c r="I23" s="256">
        <f>D23*E23*F23*G23/1000000000</f>
        <v>0.216</v>
      </c>
      <c r="J23" s="278">
        <v>7324</v>
      </c>
      <c r="K23" s="323">
        <f t="shared" si="7"/>
        <v>933.81</v>
      </c>
      <c r="L23" s="216">
        <f t="shared" si="1"/>
        <v>1101.9000000000001</v>
      </c>
      <c r="M23" s="334">
        <f t="shared" si="8"/>
        <v>6225.4</v>
      </c>
      <c r="N23" s="216">
        <f t="shared" si="3"/>
        <v>7345.9719999999988</v>
      </c>
    </row>
    <row r="24" spans="1:14" ht="15.75" customHeight="1">
      <c r="A24" s="490"/>
      <c r="B24" s="506"/>
      <c r="C24" s="238" t="s">
        <v>312</v>
      </c>
      <c r="D24" s="231">
        <v>1000</v>
      </c>
      <c r="E24" s="210">
        <v>600</v>
      </c>
      <c r="F24" s="245">
        <v>160</v>
      </c>
      <c r="G24" s="253">
        <v>2</v>
      </c>
      <c r="H24" s="211">
        <f t="shared" si="5"/>
        <v>1.2</v>
      </c>
      <c r="I24" s="254">
        <f t="shared" si="6"/>
        <v>0.192</v>
      </c>
      <c r="J24" s="266">
        <v>7432</v>
      </c>
      <c r="K24" s="322">
        <f t="shared" si="7"/>
        <v>1010.75</v>
      </c>
      <c r="L24" s="217">
        <f t="shared" si="1"/>
        <v>1192.69</v>
      </c>
      <c r="M24" s="333">
        <f t="shared" si="8"/>
        <v>6317.2</v>
      </c>
      <c r="N24" s="215">
        <f t="shared" si="3"/>
        <v>7454.2959999999994</v>
      </c>
    </row>
    <row r="25" spans="1:14" ht="15.75" customHeight="1">
      <c r="A25" s="490"/>
      <c r="B25" s="506"/>
      <c r="C25" s="238" t="s">
        <v>312</v>
      </c>
      <c r="D25" s="231">
        <v>1000</v>
      </c>
      <c r="E25" s="210">
        <v>600</v>
      </c>
      <c r="F25" s="245">
        <v>170</v>
      </c>
      <c r="G25" s="253">
        <v>1</v>
      </c>
      <c r="H25" s="211">
        <f t="shared" si="5"/>
        <v>0.6</v>
      </c>
      <c r="I25" s="254">
        <f t="shared" si="6"/>
        <v>0.10199999999999999</v>
      </c>
      <c r="J25" s="266">
        <v>7396</v>
      </c>
      <c r="K25" s="322">
        <f t="shared" si="7"/>
        <v>1068.72</v>
      </c>
      <c r="L25" s="217">
        <f t="shared" si="1"/>
        <v>1261.0899999999999</v>
      </c>
      <c r="M25" s="333">
        <f t="shared" si="8"/>
        <v>6286.6</v>
      </c>
      <c r="N25" s="215">
        <f t="shared" si="3"/>
        <v>7418.1880000000001</v>
      </c>
    </row>
    <row r="26" spans="1:14" ht="15.75" customHeight="1">
      <c r="A26" s="490"/>
      <c r="B26" s="506"/>
      <c r="C26" s="238" t="s">
        <v>312</v>
      </c>
      <c r="D26" s="231">
        <v>1000</v>
      </c>
      <c r="E26" s="210">
        <v>600</v>
      </c>
      <c r="F26" s="245">
        <v>180</v>
      </c>
      <c r="G26" s="253">
        <v>1</v>
      </c>
      <c r="H26" s="211">
        <f t="shared" si="5"/>
        <v>0.6</v>
      </c>
      <c r="I26" s="254">
        <f t="shared" si="6"/>
        <v>0.108</v>
      </c>
      <c r="J26" s="266">
        <v>7368</v>
      </c>
      <c r="K26" s="322">
        <f t="shared" si="7"/>
        <v>1127.3</v>
      </c>
      <c r="L26" s="217">
        <f t="shared" si="1"/>
        <v>1330.21</v>
      </c>
      <c r="M26" s="333">
        <f t="shared" si="8"/>
        <v>6262.8</v>
      </c>
      <c r="N26" s="215">
        <f t="shared" si="3"/>
        <v>7390.1040000000003</v>
      </c>
    </row>
    <row r="27" spans="1:14" ht="15.75" customHeight="1">
      <c r="A27" s="490"/>
      <c r="B27" s="506"/>
      <c r="C27" s="238" t="s">
        <v>312</v>
      </c>
      <c r="D27" s="231">
        <v>1000</v>
      </c>
      <c r="E27" s="210">
        <v>600</v>
      </c>
      <c r="F27" s="245">
        <v>190</v>
      </c>
      <c r="G27" s="253">
        <v>1</v>
      </c>
      <c r="H27" s="211">
        <f t="shared" si="5"/>
        <v>0.6</v>
      </c>
      <c r="I27" s="254">
        <f t="shared" si="6"/>
        <v>0.114</v>
      </c>
      <c r="J27" s="266">
        <v>7312</v>
      </c>
      <c r="K27" s="322">
        <f t="shared" si="7"/>
        <v>1180.8900000000001</v>
      </c>
      <c r="L27" s="217">
        <f t="shared" si="1"/>
        <v>1393.45</v>
      </c>
      <c r="M27" s="333">
        <f t="shared" si="8"/>
        <v>6215.2</v>
      </c>
      <c r="N27" s="215">
        <f t="shared" si="3"/>
        <v>7333.9359999999997</v>
      </c>
    </row>
    <row r="28" spans="1:14" ht="15.75" customHeight="1">
      <c r="A28" s="490"/>
      <c r="B28" s="506"/>
      <c r="C28" s="238" t="s">
        <v>312</v>
      </c>
      <c r="D28" s="231">
        <v>1000</v>
      </c>
      <c r="E28" s="210">
        <v>600</v>
      </c>
      <c r="F28" s="245">
        <v>200</v>
      </c>
      <c r="G28" s="253">
        <v>1</v>
      </c>
      <c r="H28" s="211">
        <f t="shared" si="5"/>
        <v>0.6</v>
      </c>
      <c r="I28" s="254">
        <f t="shared" ref="I28:I33" si="9">D28*E28*F28*G28/1000000000</f>
        <v>0.12</v>
      </c>
      <c r="J28" s="266">
        <v>7260</v>
      </c>
      <c r="K28" s="322">
        <f t="shared" si="7"/>
        <v>1234.2</v>
      </c>
      <c r="L28" s="217">
        <f t="shared" si="1"/>
        <v>1456.36</v>
      </c>
      <c r="M28" s="333">
        <f t="shared" si="8"/>
        <v>6171</v>
      </c>
      <c r="N28" s="215">
        <f t="shared" si="3"/>
        <v>7281.78</v>
      </c>
    </row>
    <row r="29" spans="1:14" ht="15.75" customHeight="1">
      <c r="A29" s="490"/>
      <c r="B29" s="506"/>
      <c r="C29" s="238" t="s">
        <v>312</v>
      </c>
      <c r="D29" s="231">
        <v>1200</v>
      </c>
      <c r="E29" s="210">
        <v>600</v>
      </c>
      <c r="F29" s="245">
        <v>210</v>
      </c>
      <c r="G29" s="253">
        <v>1</v>
      </c>
      <c r="H29" s="211">
        <f>D29*E29*G29/1000000</f>
        <v>0.72</v>
      </c>
      <c r="I29" s="254">
        <f t="shared" si="9"/>
        <v>0.1512</v>
      </c>
      <c r="J29" s="266">
        <v>7260</v>
      </c>
      <c r="K29" s="322">
        <f t="shared" si="7"/>
        <v>1295.9100000000001</v>
      </c>
      <c r="L29" s="217">
        <f t="shared" si="1"/>
        <v>1529.17</v>
      </c>
      <c r="M29" s="333">
        <f t="shared" si="8"/>
        <v>6171</v>
      </c>
      <c r="N29" s="215">
        <f t="shared" si="3"/>
        <v>7281.78</v>
      </c>
    </row>
    <row r="30" spans="1:14" ht="15.75" customHeight="1">
      <c r="A30" s="490"/>
      <c r="B30" s="506"/>
      <c r="C30" s="238" t="s">
        <v>312</v>
      </c>
      <c r="D30" s="231">
        <v>1200</v>
      </c>
      <c r="E30" s="210">
        <v>600</v>
      </c>
      <c r="F30" s="245">
        <v>220</v>
      </c>
      <c r="G30" s="253">
        <v>1</v>
      </c>
      <c r="H30" s="211">
        <f>D30*E30*G30/1000000</f>
        <v>0.72</v>
      </c>
      <c r="I30" s="254">
        <f t="shared" si="9"/>
        <v>0.15840000000000001</v>
      </c>
      <c r="J30" s="266">
        <v>7260</v>
      </c>
      <c r="K30" s="322">
        <f t="shared" si="7"/>
        <v>1357.62</v>
      </c>
      <c r="L30" s="217">
        <f t="shared" si="1"/>
        <v>1601.99</v>
      </c>
      <c r="M30" s="333">
        <f t="shared" si="8"/>
        <v>6171</v>
      </c>
      <c r="N30" s="215">
        <f t="shared" si="3"/>
        <v>7281.78</v>
      </c>
    </row>
    <row r="31" spans="1:14" ht="15.75" customHeight="1">
      <c r="A31" s="490"/>
      <c r="B31" s="506"/>
      <c r="C31" s="238" t="s">
        <v>312</v>
      </c>
      <c r="D31" s="231">
        <v>1200</v>
      </c>
      <c r="E31" s="210">
        <v>600</v>
      </c>
      <c r="F31" s="245">
        <v>230</v>
      </c>
      <c r="G31" s="253">
        <v>1</v>
      </c>
      <c r="H31" s="211">
        <f>D31*E31*G31/1000000</f>
        <v>0.72</v>
      </c>
      <c r="I31" s="254">
        <f t="shared" si="9"/>
        <v>0.1656</v>
      </c>
      <c r="J31" s="266">
        <v>7260</v>
      </c>
      <c r="K31" s="322">
        <f t="shared" si="7"/>
        <v>1419.33</v>
      </c>
      <c r="L31" s="217">
        <f t="shared" si="1"/>
        <v>1674.81</v>
      </c>
      <c r="M31" s="333">
        <f t="shared" si="8"/>
        <v>6171</v>
      </c>
      <c r="N31" s="215">
        <f t="shared" si="3"/>
        <v>7281.78</v>
      </c>
    </row>
    <row r="32" spans="1:14" ht="15.75" customHeight="1">
      <c r="A32" s="490"/>
      <c r="B32" s="506"/>
      <c r="C32" s="238" t="s">
        <v>312</v>
      </c>
      <c r="D32" s="231">
        <v>1200</v>
      </c>
      <c r="E32" s="210">
        <v>600</v>
      </c>
      <c r="F32" s="245">
        <v>240</v>
      </c>
      <c r="G32" s="253">
        <v>1</v>
      </c>
      <c r="H32" s="211">
        <f>D32*E32*G32/1000000</f>
        <v>0.72</v>
      </c>
      <c r="I32" s="254">
        <f t="shared" si="9"/>
        <v>0.17280000000000001</v>
      </c>
      <c r="J32" s="266">
        <v>7260</v>
      </c>
      <c r="K32" s="322">
        <f t="shared" si="7"/>
        <v>1481.04</v>
      </c>
      <c r="L32" s="217">
        <f t="shared" si="1"/>
        <v>1747.63</v>
      </c>
      <c r="M32" s="333">
        <f t="shared" si="8"/>
        <v>6171</v>
      </c>
      <c r="N32" s="215">
        <f t="shared" si="3"/>
        <v>7281.78</v>
      </c>
    </row>
    <row r="33" spans="1:14" ht="15.75" customHeight="1">
      <c r="A33" s="490"/>
      <c r="B33" s="507"/>
      <c r="C33" s="243" t="s">
        <v>312</v>
      </c>
      <c r="D33" s="236">
        <v>1200</v>
      </c>
      <c r="E33" s="218">
        <v>600</v>
      </c>
      <c r="F33" s="250">
        <v>250</v>
      </c>
      <c r="G33" s="263">
        <v>1</v>
      </c>
      <c r="H33" s="219">
        <f>D33*E33*G33/1000000</f>
        <v>0.72</v>
      </c>
      <c r="I33" s="264">
        <f t="shared" si="9"/>
        <v>0.18</v>
      </c>
      <c r="J33" s="268">
        <v>7260</v>
      </c>
      <c r="K33" s="327">
        <f t="shared" si="7"/>
        <v>1542.75</v>
      </c>
      <c r="L33" s="220">
        <f t="shared" si="1"/>
        <v>1820.45</v>
      </c>
      <c r="M33" s="338">
        <f t="shared" si="8"/>
        <v>6171</v>
      </c>
      <c r="N33" s="345">
        <f t="shared" si="3"/>
        <v>7281.78</v>
      </c>
    </row>
    <row r="34" spans="1:14" ht="15.75" customHeight="1">
      <c r="A34" s="490" t="s">
        <v>272</v>
      </c>
      <c r="B34" s="511" t="s">
        <v>803</v>
      </c>
      <c r="C34" s="295" t="s">
        <v>312</v>
      </c>
      <c r="D34" s="296">
        <v>1000</v>
      </c>
      <c r="E34" s="297">
        <v>600</v>
      </c>
      <c r="F34" s="298">
        <v>70</v>
      </c>
      <c r="G34" s="299">
        <v>4</v>
      </c>
      <c r="H34" s="300">
        <f t="shared" ref="H34:H51" si="10">D34*E34*G34/1000000</f>
        <v>2.4</v>
      </c>
      <c r="I34" s="301">
        <f t="shared" ref="I34:I51" si="11">D34*E34*F34*G34/1000000000</f>
        <v>0.16800000000000001</v>
      </c>
      <c r="J34" s="265">
        <v>7128</v>
      </c>
      <c r="K34" s="329">
        <f t="shared" si="7"/>
        <v>424.12</v>
      </c>
      <c r="L34" s="302">
        <f t="shared" si="1"/>
        <v>500.46</v>
      </c>
      <c r="M34" s="340">
        <f t="shared" si="8"/>
        <v>6058.8</v>
      </c>
      <c r="N34" s="344">
        <f t="shared" si="3"/>
        <v>7149.384</v>
      </c>
    </row>
    <row r="35" spans="1:14" ht="15.75" customHeight="1">
      <c r="A35" s="490"/>
      <c r="B35" s="519"/>
      <c r="C35" s="238" t="s">
        <v>312</v>
      </c>
      <c r="D35" s="231">
        <v>1000</v>
      </c>
      <c r="E35" s="210">
        <v>600</v>
      </c>
      <c r="F35" s="245">
        <v>80</v>
      </c>
      <c r="G35" s="253">
        <v>3</v>
      </c>
      <c r="H35" s="211">
        <f t="shared" si="10"/>
        <v>1.8</v>
      </c>
      <c r="I35" s="254">
        <f t="shared" si="11"/>
        <v>0.14399999999999999</v>
      </c>
      <c r="J35" s="266">
        <v>7128</v>
      </c>
      <c r="K35" s="322">
        <f t="shared" si="7"/>
        <v>484.7</v>
      </c>
      <c r="L35" s="217">
        <f t="shared" si="1"/>
        <v>571.95000000000005</v>
      </c>
      <c r="M35" s="333">
        <f t="shared" si="8"/>
        <v>6058.8</v>
      </c>
      <c r="N35" s="215">
        <f t="shared" si="3"/>
        <v>7149.384</v>
      </c>
    </row>
    <row r="36" spans="1:14" ht="15.75" customHeight="1">
      <c r="A36" s="490"/>
      <c r="B36" s="519"/>
      <c r="C36" s="238" t="s">
        <v>312</v>
      </c>
      <c r="D36" s="231">
        <v>1000</v>
      </c>
      <c r="E36" s="210">
        <v>600</v>
      </c>
      <c r="F36" s="245">
        <v>90</v>
      </c>
      <c r="G36" s="253">
        <v>3</v>
      </c>
      <c r="H36" s="211">
        <f t="shared" si="10"/>
        <v>1.8</v>
      </c>
      <c r="I36" s="254">
        <f t="shared" si="11"/>
        <v>0.16200000000000001</v>
      </c>
      <c r="J36" s="266">
        <v>7128</v>
      </c>
      <c r="K36" s="322">
        <f t="shared" si="7"/>
        <v>545.29</v>
      </c>
      <c r="L36" s="217">
        <f t="shared" si="1"/>
        <v>643.44000000000005</v>
      </c>
      <c r="M36" s="333">
        <f t="shared" si="8"/>
        <v>6058.8</v>
      </c>
      <c r="N36" s="215">
        <f t="shared" si="3"/>
        <v>7149.384</v>
      </c>
    </row>
    <row r="37" spans="1:14" ht="15.75" customHeight="1">
      <c r="A37" s="490"/>
      <c r="B37" s="519"/>
      <c r="C37" s="239" t="s">
        <v>310</v>
      </c>
      <c r="D37" s="232">
        <v>1000</v>
      </c>
      <c r="E37" s="208">
        <v>600</v>
      </c>
      <c r="F37" s="246">
        <v>100</v>
      </c>
      <c r="G37" s="255">
        <v>3</v>
      </c>
      <c r="H37" s="209">
        <f t="shared" si="10"/>
        <v>1.8</v>
      </c>
      <c r="I37" s="256">
        <f t="shared" si="11"/>
        <v>0.18</v>
      </c>
      <c r="J37" s="278">
        <v>6920</v>
      </c>
      <c r="K37" s="323">
        <f t="shared" si="7"/>
        <v>588.20000000000005</v>
      </c>
      <c r="L37" s="216">
        <f t="shared" si="1"/>
        <v>694.08</v>
      </c>
      <c r="M37" s="334">
        <f t="shared" si="8"/>
        <v>5882</v>
      </c>
      <c r="N37" s="216">
        <f t="shared" si="3"/>
        <v>6940.7599999999993</v>
      </c>
    </row>
    <row r="38" spans="1:14" ht="15.75" customHeight="1">
      <c r="A38" s="490"/>
      <c r="B38" s="519"/>
      <c r="C38" s="239" t="s">
        <v>310</v>
      </c>
      <c r="D38" s="232">
        <v>1200</v>
      </c>
      <c r="E38" s="208">
        <v>600</v>
      </c>
      <c r="F38" s="246">
        <v>100</v>
      </c>
      <c r="G38" s="255">
        <v>3</v>
      </c>
      <c r="H38" s="209">
        <f>D38*E38*G38/1000000</f>
        <v>2.16</v>
      </c>
      <c r="I38" s="256">
        <f>D38*E38*F38*G38/1000000000</f>
        <v>0.216</v>
      </c>
      <c r="J38" s="278">
        <v>6920</v>
      </c>
      <c r="K38" s="323">
        <f t="shared" si="7"/>
        <v>588.20000000000005</v>
      </c>
      <c r="L38" s="216">
        <f t="shared" si="1"/>
        <v>694.08</v>
      </c>
      <c r="M38" s="334">
        <f t="shared" si="8"/>
        <v>5882</v>
      </c>
      <c r="N38" s="216">
        <f t="shared" si="3"/>
        <v>6940.7599999999993</v>
      </c>
    </row>
    <row r="39" spans="1:14" ht="15.75" customHeight="1">
      <c r="A39" s="490"/>
      <c r="B39" s="519"/>
      <c r="C39" s="238" t="s">
        <v>312</v>
      </c>
      <c r="D39" s="231">
        <v>1000</v>
      </c>
      <c r="E39" s="210">
        <v>600</v>
      </c>
      <c r="F39" s="245">
        <v>110</v>
      </c>
      <c r="G39" s="253">
        <v>2</v>
      </c>
      <c r="H39" s="211">
        <f t="shared" si="10"/>
        <v>1.2</v>
      </c>
      <c r="I39" s="254">
        <f t="shared" si="11"/>
        <v>0.13200000000000001</v>
      </c>
      <c r="J39" s="266">
        <v>7104</v>
      </c>
      <c r="K39" s="322">
        <f t="shared" si="7"/>
        <v>664.22</v>
      </c>
      <c r="L39" s="217">
        <f t="shared" si="1"/>
        <v>783.78</v>
      </c>
      <c r="M39" s="333">
        <f t="shared" si="8"/>
        <v>6038.4</v>
      </c>
      <c r="N39" s="215">
        <f t="shared" si="3"/>
        <v>7125.311999999999</v>
      </c>
    </row>
    <row r="40" spans="1:14" ht="15.75" customHeight="1">
      <c r="A40" s="490"/>
      <c r="B40" s="519"/>
      <c r="C40" s="238" t="s">
        <v>312</v>
      </c>
      <c r="D40" s="231">
        <v>1000</v>
      </c>
      <c r="E40" s="210">
        <v>600</v>
      </c>
      <c r="F40" s="245">
        <v>120</v>
      </c>
      <c r="G40" s="253">
        <v>2</v>
      </c>
      <c r="H40" s="211">
        <f t="shared" si="10"/>
        <v>1.2</v>
      </c>
      <c r="I40" s="254">
        <f t="shared" si="11"/>
        <v>0.14399999999999999</v>
      </c>
      <c r="J40" s="266">
        <v>7024</v>
      </c>
      <c r="K40" s="322">
        <f t="shared" si="7"/>
        <v>716.45</v>
      </c>
      <c r="L40" s="217">
        <f t="shared" si="1"/>
        <v>845.41</v>
      </c>
      <c r="M40" s="333">
        <f t="shared" si="8"/>
        <v>5970.4</v>
      </c>
      <c r="N40" s="215">
        <f t="shared" si="3"/>
        <v>7045.0719999999992</v>
      </c>
    </row>
    <row r="41" spans="1:14" ht="15.75" customHeight="1">
      <c r="A41" s="490"/>
      <c r="B41" s="519"/>
      <c r="C41" s="238" t="s">
        <v>312</v>
      </c>
      <c r="D41" s="231">
        <v>1000</v>
      </c>
      <c r="E41" s="210">
        <v>600</v>
      </c>
      <c r="F41" s="245">
        <v>130</v>
      </c>
      <c r="G41" s="253">
        <v>2</v>
      </c>
      <c r="H41" s="211">
        <f t="shared" si="10"/>
        <v>1.2</v>
      </c>
      <c r="I41" s="254">
        <f t="shared" si="11"/>
        <v>0.156</v>
      </c>
      <c r="J41" s="266">
        <v>6884</v>
      </c>
      <c r="K41" s="322">
        <f t="shared" si="7"/>
        <v>760.68</v>
      </c>
      <c r="L41" s="217">
        <f t="shared" si="1"/>
        <v>897.6</v>
      </c>
      <c r="M41" s="333">
        <f t="shared" si="8"/>
        <v>5851.4</v>
      </c>
      <c r="N41" s="215">
        <f t="shared" si="3"/>
        <v>6904.6519999999991</v>
      </c>
    </row>
    <row r="42" spans="1:14" ht="15.75" customHeight="1">
      <c r="A42" s="490"/>
      <c r="B42" s="519"/>
      <c r="C42" s="238" t="s">
        <v>312</v>
      </c>
      <c r="D42" s="231">
        <v>1000</v>
      </c>
      <c r="E42" s="210">
        <v>600</v>
      </c>
      <c r="F42" s="245">
        <v>140</v>
      </c>
      <c r="G42" s="253">
        <v>2</v>
      </c>
      <c r="H42" s="211">
        <f t="shared" si="10"/>
        <v>1.2</v>
      </c>
      <c r="I42" s="254">
        <f t="shared" si="11"/>
        <v>0.16800000000000001</v>
      </c>
      <c r="J42" s="266">
        <v>6832</v>
      </c>
      <c r="K42" s="322">
        <f t="shared" si="7"/>
        <v>813.01</v>
      </c>
      <c r="L42" s="217">
        <f t="shared" si="1"/>
        <v>959.35</v>
      </c>
      <c r="M42" s="333">
        <f t="shared" si="8"/>
        <v>5807.2</v>
      </c>
      <c r="N42" s="215">
        <f t="shared" si="3"/>
        <v>6852.4959999999992</v>
      </c>
    </row>
    <row r="43" spans="1:14" ht="15.75" customHeight="1">
      <c r="A43" s="490"/>
      <c r="B43" s="519"/>
      <c r="C43" s="239" t="s">
        <v>310</v>
      </c>
      <c r="D43" s="232">
        <v>1000</v>
      </c>
      <c r="E43" s="208">
        <v>600</v>
      </c>
      <c r="F43" s="246">
        <v>150</v>
      </c>
      <c r="G43" s="255">
        <v>2</v>
      </c>
      <c r="H43" s="209">
        <f t="shared" si="10"/>
        <v>1.2</v>
      </c>
      <c r="I43" s="256">
        <f t="shared" si="11"/>
        <v>0.18</v>
      </c>
      <c r="J43" s="278">
        <v>6588</v>
      </c>
      <c r="K43" s="323">
        <f t="shared" si="7"/>
        <v>839.97</v>
      </c>
      <c r="L43" s="216">
        <f t="shared" si="1"/>
        <v>991.16</v>
      </c>
      <c r="M43" s="334">
        <f t="shared" si="8"/>
        <v>5599.8</v>
      </c>
      <c r="N43" s="216">
        <f t="shared" si="3"/>
        <v>6607.7640000000001</v>
      </c>
    </row>
    <row r="44" spans="1:14" ht="15.75" customHeight="1">
      <c r="A44" s="490"/>
      <c r="B44" s="519"/>
      <c r="C44" s="239" t="s">
        <v>310</v>
      </c>
      <c r="D44" s="232">
        <v>1200</v>
      </c>
      <c r="E44" s="208">
        <v>600</v>
      </c>
      <c r="F44" s="246">
        <v>150</v>
      </c>
      <c r="G44" s="255">
        <v>2</v>
      </c>
      <c r="H44" s="209">
        <f>D44*E44*G44/1000000</f>
        <v>1.44</v>
      </c>
      <c r="I44" s="256">
        <f>D44*E44*F44*G44/1000000000</f>
        <v>0.216</v>
      </c>
      <c r="J44" s="278">
        <v>6588</v>
      </c>
      <c r="K44" s="323">
        <f t="shared" si="7"/>
        <v>839.97</v>
      </c>
      <c r="L44" s="216">
        <f t="shared" si="1"/>
        <v>991.16</v>
      </c>
      <c r="M44" s="334">
        <f t="shared" si="8"/>
        <v>5599.8</v>
      </c>
      <c r="N44" s="216">
        <f t="shared" si="3"/>
        <v>6607.7640000000001</v>
      </c>
    </row>
    <row r="45" spans="1:14" ht="15.75" customHeight="1">
      <c r="A45" s="490"/>
      <c r="B45" s="519"/>
      <c r="C45" s="238" t="s">
        <v>312</v>
      </c>
      <c r="D45" s="231">
        <v>1000</v>
      </c>
      <c r="E45" s="210">
        <v>600</v>
      </c>
      <c r="F45" s="245">
        <v>160</v>
      </c>
      <c r="G45" s="253">
        <v>2</v>
      </c>
      <c r="H45" s="211">
        <f t="shared" si="10"/>
        <v>1.2</v>
      </c>
      <c r="I45" s="254">
        <f t="shared" si="11"/>
        <v>0.192</v>
      </c>
      <c r="J45" s="266">
        <v>6688</v>
      </c>
      <c r="K45" s="322">
        <f t="shared" si="7"/>
        <v>909.57</v>
      </c>
      <c r="L45" s="217">
        <f t="shared" si="1"/>
        <v>1073.29</v>
      </c>
      <c r="M45" s="333">
        <f t="shared" si="8"/>
        <v>5684.8</v>
      </c>
      <c r="N45" s="215">
        <f t="shared" si="3"/>
        <v>6708.0640000000003</v>
      </c>
    </row>
    <row r="46" spans="1:14" ht="15.75" customHeight="1">
      <c r="A46" s="490"/>
      <c r="B46" s="519"/>
      <c r="C46" s="238" t="s">
        <v>312</v>
      </c>
      <c r="D46" s="231">
        <v>1000</v>
      </c>
      <c r="E46" s="210">
        <v>600</v>
      </c>
      <c r="F46" s="245">
        <v>170</v>
      </c>
      <c r="G46" s="253">
        <v>1</v>
      </c>
      <c r="H46" s="211">
        <f t="shared" si="10"/>
        <v>0.6</v>
      </c>
      <c r="I46" s="254">
        <f t="shared" si="11"/>
        <v>0.10199999999999999</v>
      </c>
      <c r="J46" s="266">
        <v>6656</v>
      </c>
      <c r="K46" s="322">
        <f t="shared" si="7"/>
        <v>961.79</v>
      </c>
      <c r="L46" s="217">
        <f t="shared" si="1"/>
        <v>1134.9100000000001</v>
      </c>
      <c r="M46" s="333">
        <f t="shared" si="8"/>
        <v>5657.6</v>
      </c>
      <c r="N46" s="215">
        <f t="shared" si="3"/>
        <v>6675.9679999999998</v>
      </c>
    </row>
    <row r="47" spans="1:14" ht="15.75" customHeight="1">
      <c r="A47" s="490"/>
      <c r="B47" s="519"/>
      <c r="C47" s="238" t="s">
        <v>312</v>
      </c>
      <c r="D47" s="231">
        <v>1000</v>
      </c>
      <c r="E47" s="210">
        <v>600</v>
      </c>
      <c r="F47" s="245">
        <v>180</v>
      </c>
      <c r="G47" s="253">
        <v>1</v>
      </c>
      <c r="H47" s="211">
        <f t="shared" si="10"/>
        <v>0.6</v>
      </c>
      <c r="I47" s="254">
        <f t="shared" si="11"/>
        <v>0.108</v>
      </c>
      <c r="J47" s="266">
        <v>6628</v>
      </c>
      <c r="K47" s="322">
        <f t="shared" si="7"/>
        <v>1014.08</v>
      </c>
      <c r="L47" s="217">
        <f t="shared" si="1"/>
        <v>1196.6099999999999</v>
      </c>
      <c r="M47" s="333">
        <f t="shared" si="8"/>
        <v>5633.8</v>
      </c>
      <c r="N47" s="215">
        <f t="shared" si="3"/>
        <v>6647.884</v>
      </c>
    </row>
    <row r="48" spans="1:14" ht="15.75" customHeight="1">
      <c r="A48" s="490"/>
      <c r="B48" s="519"/>
      <c r="C48" s="238" t="s">
        <v>312</v>
      </c>
      <c r="D48" s="231">
        <v>1000</v>
      </c>
      <c r="E48" s="210">
        <v>600</v>
      </c>
      <c r="F48" s="245">
        <v>190</v>
      </c>
      <c r="G48" s="253">
        <v>1</v>
      </c>
      <c r="H48" s="211">
        <f t="shared" si="10"/>
        <v>0.6</v>
      </c>
      <c r="I48" s="254">
        <f t="shared" si="11"/>
        <v>0.114</v>
      </c>
      <c r="J48" s="266">
        <v>6580</v>
      </c>
      <c r="K48" s="322">
        <f t="shared" si="7"/>
        <v>1062.67</v>
      </c>
      <c r="L48" s="217">
        <f t="shared" si="1"/>
        <v>1253.95</v>
      </c>
      <c r="M48" s="333">
        <f t="shared" si="8"/>
        <v>5593</v>
      </c>
      <c r="N48" s="215">
        <f t="shared" si="3"/>
        <v>6599.74</v>
      </c>
    </row>
    <row r="49" spans="1:14" ht="15.75" customHeight="1">
      <c r="A49" s="490"/>
      <c r="B49" s="519"/>
      <c r="C49" s="238" t="s">
        <v>312</v>
      </c>
      <c r="D49" s="231">
        <v>1000</v>
      </c>
      <c r="E49" s="210">
        <v>600</v>
      </c>
      <c r="F49" s="245">
        <v>200</v>
      </c>
      <c r="G49" s="253">
        <v>1</v>
      </c>
      <c r="H49" s="211">
        <f t="shared" si="10"/>
        <v>0.6</v>
      </c>
      <c r="I49" s="254">
        <f t="shared" si="11"/>
        <v>0.12</v>
      </c>
      <c r="J49" s="266">
        <v>6536</v>
      </c>
      <c r="K49" s="322">
        <f t="shared" si="7"/>
        <v>1111.1199999999999</v>
      </c>
      <c r="L49" s="217">
        <f t="shared" si="1"/>
        <v>1311.12</v>
      </c>
      <c r="M49" s="333">
        <f t="shared" si="8"/>
        <v>5555.6</v>
      </c>
      <c r="N49" s="215">
        <f t="shared" si="3"/>
        <v>6555.6080000000002</v>
      </c>
    </row>
    <row r="50" spans="1:14" ht="15.75" customHeight="1">
      <c r="A50" s="490"/>
      <c r="B50" s="519"/>
      <c r="C50" s="238" t="s">
        <v>312</v>
      </c>
      <c r="D50" s="231">
        <v>1200</v>
      </c>
      <c r="E50" s="210">
        <v>600</v>
      </c>
      <c r="F50" s="245">
        <v>210</v>
      </c>
      <c r="G50" s="253">
        <v>1</v>
      </c>
      <c r="H50" s="211">
        <f t="shared" si="10"/>
        <v>0.72</v>
      </c>
      <c r="I50" s="254">
        <f t="shared" si="11"/>
        <v>0.1512</v>
      </c>
      <c r="J50" s="266">
        <v>6536</v>
      </c>
      <c r="K50" s="322">
        <f t="shared" si="7"/>
        <v>1166.68</v>
      </c>
      <c r="L50" s="217">
        <f t="shared" si="1"/>
        <v>1376.68</v>
      </c>
      <c r="M50" s="333">
        <f t="shared" si="8"/>
        <v>5555.6</v>
      </c>
      <c r="N50" s="215">
        <f t="shared" si="3"/>
        <v>6555.6080000000002</v>
      </c>
    </row>
    <row r="51" spans="1:14" ht="15.75" customHeight="1">
      <c r="A51" s="490"/>
      <c r="B51" s="512"/>
      <c r="C51" s="243" t="s">
        <v>312</v>
      </c>
      <c r="D51" s="236">
        <v>1200</v>
      </c>
      <c r="E51" s="218">
        <v>600</v>
      </c>
      <c r="F51" s="250">
        <v>250</v>
      </c>
      <c r="G51" s="263">
        <v>1</v>
      </c>
      <c r="H51" s="219">
        <f t="shared" si="10"/>
        <v>0.72</v>
      </c>
      <c r="I51" s="264">
        <f t="shared" si="11"/>
        <v>0.18</v>
      </c>
      <c r="J51" s="268">
        <v>6536</v>
      </c>
      <c r="K51" s="327">
        <f t="shared" si="7"/>
        <v>1388.9</v>
      </c>
      <c r="L51" s="220">
        <f t="shared" si="1"/>
        <v>1638.9</v>
      </c>
      <c r="M51" s="338">
        <f t="shared" si="8"/>
        <v>5555.6</v>
      </c>
      <c r="N51" s="345">
        <f t="shared" si="3"/>
        <v>6555.6080000000002</v>
      </c>
    </row>
    <row r="52" spans="1:14" s="7" customFormat="1" ht="15.75" customHeight="1">
      <c r="A52" s="501" t="s">
        <v>20</v>
      </c>
      <c r="B52" s="502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14"/>
    </row>
    <row r="53" spans="1:14" ht="15.75" customHeight="1">
      <c r="A53" s="490" t="s">
        <v>319</v>
      </c>
      <c r="B53" s="505" t="s">
        <v>804</v>
      </c>
      <c r="C53" s="295" t="s">
        <v>312</v>
      </c>
      <c r="D53" s="296">
        <v>1000</v>
      </c>
      <c r="E53" s="297">
        <v>600</v>
      </c>
      <c r="F53" s="298">
        <v>30</v>
      </c>
      <c r="G53" s="299">
        <v>8</v>
      </c>
      <c r="H53" s="300">
        <f>D53*E53*G53/1000000</f>
        <v>4.8</v>
      </c>
      <c r="I53" s="301">
        <f>D53*E53*F53*G53/1000000000</f>
        <v>0.14399999999999999</v>
      </c>
      <c r="J53" s="265">
        <v>9016</v>
      </c>
      <c r="K53" s="329">
        <f t="shared" ref="K53:K95" si="12">ROUND(M53*F53/1000,2)</f>
        <v>229.91</v>
      </c>
      <c r="L53" s="302">
        <f t="shared" si="1"/>
        <v>271.29000000000002</v>
      </c>
      <c r="M53" s="340">
        <f t="shared" ref="M53:M95" si="13">ROUND(J53*(1-$N$8),2)</f>
        <v>7663.6</v>
      </c>
      <c r="N53" s="344">
        <f t="shared" si="3"/>
        <v>9043.0480000000007</v>
      </c>
    </row>
    <row r="54" spans="1:14" ht="15.75" customHeight="1">
      <c r="A54" s="490"/>
      <c r="B54" s="506"/>
      <c r="C54" s="238" t="s">
        <v>312</v>
      </c>
      <c r="D54" s="231">
        <v>1000</v>
      </c>
      <c r="E54" s="210">
        <v>600</v>
      </c>
      <c r="F54" s="245">
        <v>40</v>
      </c>
      <c r="G54" s="253">
        <v>6</v>
      </c>
      <c r="H54" s="211">
        <f>D54*E54*G54/1000000</f>
        <v>3.6</v>
      </c>
      <c r="I54" s="254">
        <f>D54*E54*F54*G54/1000000000</f>
        <v>0.14399999999999999</v>
      </c>
      <c r="J54" s="266">
        <v>9016</v>
      </c>
      <c r="K54" s="322">
        <f t="shared" si="12"/>
        <v>306.54000000000002</v>
      </c>
      <c r="L54" s="217">
        <f t="shared" si="1"/>
        <v>361.72</v>
      </c>
      <c r="M54" s="333">
        <f t="shared" si="13"/>
        <v>7663.6</v>
      </c>
      <c r="N54" s="215">
        <f t="shared" si="3"/>
        <v>9043.0480000000007</v>
      </c>
    </row>
    <row r="55" spans="1:14" ht="15.75" customHeight="1">
      <c r="A55" s="490"/>
      <c r="B55" s="506"/>
      <c r="C55" s="303" t="s">
        <v>311</v>
      </c>
      <c r="D55" s="304">
        <v>1000</v>
      </c>
      <c r="E55" s="305">
        <v>600</v>
      </c>
      <c r="F55" s="306">
        <v>50</v>
      </c>
      <c r="G55" s="307">
        <v>4</v>
      </c>
      <c r="H55" s="308">
        <f>D55*E55*G55/1000000</f>
        <v>2.4</v>
      </c>
      <c r="I55" s="309">
        <f>D55*E55*F55*G55/1000000000</f>
        <v>0.12</v>
      </c>
      <c r="J55" s="282">
        <v>7484</v>
      </c>
      <c r="K55" s="330">
        <f t="shared" si="12"/>
        <v>318.07</v>
      </c>
      <c r="L55" s="283">
        <f t="shared" si="1"/>
        <v>375.32</v>
      </c>
      <c r="M55" s="341">
        <f t="shared" si="13"/>
        <v>6361.4</v>
      </c>
      <c r="N55" s="283">
        <f t="shared" si="3"/>
        <v>7506.4519999999993</v>
      </c>
    </row>
    <row r="56" spans="1:14" ht="15.75" customHeight="1">
      <c r="A56" s="490"/>
      <c r="B56" s="506"/>
      <c r="C56" s="303" t="s">
        <v>311</v>
      </c>
      <c r="D56" s="304">
        <v>1200</v>
      </c>
      <c r="E56" s="305">
        <v>600</v>
      </c>
      <c r="F56" s="306">
        <v>50</v>
      </c>
      <c r="G56" s="307">
        <v>4</v>
      </c>
      <c r="H56" s="308">
        <f>D56*E56*G56/1000000</f>
        <v>2.88</v>
      </c>
      <c r="I56" s="309">
        <f>D56*E56*F56*G56/1000000000</f>
        <v>0.14399999999999999</v>
      </c>
      <c r="J56" s="282">
        <v>7484</v>
      </c>
      <c r="K56" s="330">
        <f t="shared" si="12"/>
        <v>318.07</v>
      </c>
      <c r="L56" s="283">
        <f t="shared" si="1"/>
        <v>375.32</v>
      </c>
      <c r="M56" s="341">
        <f t="shared" si="13"/>
        <v>6361.4</v>
      </c>
      <c r="N56" s="283">
        <f t="shared" si="3"/>
        <v>7506.4519999999993</v>
      </c>
    </row>
    <row r="57" spans="1:14" ht="15.75" customHeight="1">
      <c r="A57" s="490"/>
      <c r="B57" s="506"/>
      <c r="C57" s="238" t="s">
        <v>312</v>
      </c>
      <c r="D57" s="231">
        <v>1000</v>
      </c>
      <c r="E57" s="210">
        <v>600</v>
      </c>
      <c r="F57" s="245">
        <v>60</v>
      </c>
      <c r="G57" s="253">
        <v>4</v>
      </c>
      <c r="H57" s="211">
        <f>D57*E57*G57/1000000</f>
        <v>2.4</v>
      </c>
      <c r="I57" s="254">
        <f>D57*E57*F57*G57/1000000000</f>
        <v>0.14399999999999999</v>
      </c>
      <c r="J57" s="266">
        <v>7556</v>
      </c>
      <c r="K57" s="322">
        <f t="shared" si="12"/>
        <v>385.36</v>
      </c>
      <c r="L57" s="217">
        <f t="shared" si="1"/>
        <v>454.72</v>
      </c>
      <c r="M57" s="333">
        <f t="shared" si="13"/>
        <v>6422.6</v>
      </c>
      <c r="N57" s="215">
        <f t="shared" si="3"/>
        <v>7578.6679999999997</v>
      </c>
    </row>
    <row r="58" spans="1:14" ht="15.75" customHeight="1">
      <c r="A58" s="490"/>
      <c r="B58" s="506"/>
      <c r="C58" s="238" t="s">
        <v>312</v>
      </c>
      <c r="D58" s="231">
        <v>1000</v>
      </c>
      <c r="E58" s="210">
        <v>600</v>
      </c>
      <c r="F58" s="245">
        <v>70</v>
      </c>
      <c r="G58" s="253">
        <v>2</v>
      </c>
      <c r="H58" s="211">
        <f t="shared" ref="H58:H72" si="14">D58*E58*G58/1000000</f>
        <v>1.2</v>
      </c>
      <c r="I58" s="254">
        <f t="shared" ref="I58:I72" si="15">D58*E58*F58*G58/1000000000</f>
        <v>8.4000000000000005E-2</v>
      </c>
      <c r="J58" s="266">
        <v>8276</v>
      </c>
      <c r="K58" s="322">
        <f t="shared" si="12"/>
        <v>492.42</v>
      </c>
      <c r="L58" s="217">
        <f t="shared" si="1"/>
        <v>581.05999999999995</v>
      </c>
      <c r="M58" s="333">
        <f t="shared" si="13"/>
        <v>7034.6</v>
      </c>
      <c r="N58" s="215">
        <f t="shared" si="3"/>
        <v>8300.8279999999995</v>
      </c>
    </row>
    <row r="59" spans="1:14" ht="15.75" customHeight="1">
      <c r="A59" s="490"/>
      <c r="B59" s="506"/>
      <c r="C59" s="238" t="s">
        <v>312</v>
      </c>
      <c r="D59" s="231">
        <v>1000</v>
      </c>
      <c r="E59" s="210">
        <v>600</v>
      </c>
      <c r="F59" s="245">
        <v>80</v>
      </c>
      <c r="G59" s="253">
        <v>2</v>
      </c>
      <c r="H59" s="211">
        <f t="shared" si="14"/>
        <v>1.2</v>
      </c>
      <c r="I59" s="254">
        <f t="shared" si="15"/>
        <v>9.6000000000000002E-2</v>
      </c>
      <c r="J59" s="266">
        <v>8276</v>
      </c>
      <c r="K59" s="322">
        <f t="shared" si="12"/>
        <v>562.77</v>
      </c>
      <c r="L59" s="217">
        <f t="shared" si="1"/>
        <v>664.07</v>
      </c>
      <c r="M59" s="333">
        <f t="shared" si="13"/>
        <v>7034.6</v>
      </c>
      <c r="N59" s="215">
        <f t="shared" si="3"/>
        <v>8300.8279999999995</v>
      </c>
    </row>
    <row r="60" spans="1:14" ht="15.75" customHeight="1">
      <c r="A60" s="490"/>
      <c r="B60" s="506"/>
      <c r="C60" s="238" t="s">
        <v>312</v>
      </c>
      <c r="D60" s="231">
        <v>1000</v>
      </c>
      <c r="E60" s="210">
        <v>600</v>
      </c>
      <c r="F60" s="245">
        <v>90</v>
      </c>
      <c r="G60" s="253">
        <v>2</v>
      </c>
      <c r="H60" s="211">
        <f t="shared" si="14"/>
        <v>1.2</v>
      </c>
      <c r="I60" s="254">
        <f t="shared" si="15"/>
        <v>0.108</v>
      </c>
      <c r="J60" s="266">
        <v>8276</v>
      </c>
      <c r="K60" s="322">
        <f t="shared" si="12"/>
        <v>633.11</v>
      </c>
      <c r="L60" s="217">
        <f t="shared" si="1"/>
        <v>747.07</v>
      </c>
      <c r="M60" s="333">
        <f t="shared" si="13"/>
        <v>7034.6</v>
      </c>
      <c r="N60" s="215">
        <f t="shared" si="3"/>
        <v>8300.8279999999995</v>
      </c>
    </row>
    <row r="61" spans="1:14" ht="15.75" customHeight="1">
      <c r="A61" s="490"/>
      <c r="B61" s="506"/>
      <c r="C61" s="303" t="s">
        <v>311</v>
      </c>
      <c r="D61" s="304">
        <v>1000</v>
      </c>
      <c r="E61" s="305">
        <v>600</v>
      </c>
      <c r="F61" s="306">
        <v>100</v>
      </c>
      <c r="G61" s="307">
        <v>2</v>
      </c>
      <c r="H61" s="308">
        <f t="shared" si="14"/>
        <v>1.2</v>
      </c>
      <c r="I61" s="309">
        <f t="shared" si="15"/>
        <v>0.12</v>
      </c>
      <c r="J61" s="282">
        <v>8196</v>
      </c>
      <c r="K61" s="330">
        <f t="shared" si="12"/>
        <v>696.66</v>
      </c>
      <c r="L61" s="283">
        <f t="shared" si="1"/>
        <v>822.06</v>
      </c>
      <c r="M61" s="341">
        <f t="shared" si="13"/>
        <v>6966.6</v>
      </c>
      <c r="N61" s="283">
        <f t="shared" si="3"/>
        <v>8220.5879999999997</v>
      </c>
    </row>
    <row r="62" spans="1:14" ht="15.75" customHeight="1">
      <c r="A62" s="490"/>
      <c r="B62" s="506"/>
      <c r="C62" s="303" t="s">
        <v>311</v>
      </c>
      <c r="D62" s="304">
        <v>1200</v>
      </c>
      <c r="E62" s="305">
        <v>600</v>
      </c>
      <c r="F62" s="306">
        <v>100</v>
      </c>
      <c r="G62" s="307">
        <v>2</v>
      </c>
      <c r="H62" s="308">
        <f t="shared" si="14"/>
        <v>1.44</v>
      </c>
      <c r="I62" s="309">
        <f t="shared" si="15"/>
        <v>0.14399999999999999</v>
      </c>
      <c r="J62" s="282">
        <v>8196</v>
      </c>
      <c r="K62" s="330">
        <f t="shared" si="12"/>
        <v>696.66</v>
      </c>
      <c r="L62" s="283">
        <f t="shared" si="1"/>
        <v>822.06</v>
      </c>
      <c r="M62" s="341">
        <f t="shared" si="13"/>
        <v>6966.6</v>
      </c>
      <c r="N62" s="283">
        <f t="shared" si="3"/>
        <v>8220.5879999999997</v>
      </c>
    </row>
    <row r="63" spans="1:14" ht="15.75" customHeight="1">
      <c r="A63" s="490"/>
      <c r="B63" s="506"/>
      <c r="C63" s="238" t="s">
        <v>312</v>
      </c>
      <c r="D63" s="231">
        <v>1000</v>
      </c>
      <c r="E63" s="210">
        <v>600</v>
      </c>
      <c r="F63" s="245">
        <v>110</v>
      </c>
      <c r="G63" s="253">
        <v>2</v>
      </c>
      <c r="H63" s="211">
        <f t="shared" si="14"/>
        <v>1.2</v>
      </c>
      <c r="I63" s="254">
        <f t="shared" si="15"/>
        <v>0.13200000000000001</v>
      </c>
      <c r="J63" s="266">
        <v>8276</v>
      </c>
      <c r="K63" s="322">
        <f t="shared" si="12"/>
        <v>773.81</v>
      </c>
      <c r="L63" s="217">
        <f t="shared" si="1"/>
        <v>913.1</v>
      </c>
      <c r="M63" s="333">
        <f t="shared" si="13"/>
        <v>7034.6</v>
      </c>
      <c r="N63" s="215">
        <f t="shared" si="3"/>
        <v>8300.8279999999995</v>
      </c>
    </row>
    <row r="64" spans="1:14" ht="15.75" customHeight="1">
      <c r="A64" s="490"/>
      <c r="B64" s="506"/>
      <c r="C64" s="238" t="s">
        <v>312</v>
      </c>
      <c r="D64" s="231">
        <v>1000</v>
      </c>
      <c r="E64" s="210">
        <v>600</v>
      </c>
      <c r="F64" s="245">
        <v>120</v>
      </c>
      <c r="G64" s="253">
        <v>2</v>
      </c>
      <c r="H64" s="211">
        <f t="shared" si="14"/>
        <v>1.2</v>
      </c>
      <c r="I64" s="254">
        <f t="shared" si="15"/>
        <v>0.14399999999999999</v>
      </c>
      <c r="J64" s="266">
        <v>8276</v>
      </c>
      <c r="K64" s="322">
        <f t="shared" si="12"/>
        <v>844.15</v>
      </c>
      <c r="L64" s="217">
        <f t="shared" si="1"/>
        <v>996.1</v>
      </c>
      <c r="M64" s="333">
        <f t="shared" si="13"/>
        <v>7034.6</v>
      </c>
      <c r="N64" s="215">
        <f t="shared" si="3"/>
        <v>8300.8279999999995</v>
      </c>
    </row>
    <row r="65" spans="1:14" ht="15.75" customHeight="1">
      <c r="A65" s="490"/>
      <c r="B65" s="506"/>
      <c r="C65" s="238" t="s">
        <v>312</v>
      </c>
      <c r="D65" s="231">
        <v>1000</v>
      </c>
      <c r="E65" s="210">
        <v>600</v>
      </c>
      <c r="F65" s="245">
        <v>130</v>
      </c>
      <c r="G65" s="253">
        <v>2</v>
      </c>
      <c r="H65" s="211">
        <f t="shared" si="14"/>
        <v>1.2</v>
      </c>
      <c r="I65" s="254">
        <f t="shared" si="15"/>
        <v>0.156</v>
      </c>
      <c r="J65" s="266">
        <v>8276</v>
      </c>
      <c r="K65" s="322">
        <f t="shared" si="12"/>
        <v>914.5</v>
      </c>
      <c r="L65" s="217">
        <f t="shared" si="1"/>
        <v>1079.1099999999999</v>
      </c>
      <c r="M65" s="333">
        <f t="shared" si="13"/>
        <v>7034.6</v>
      </c>
      <c r="N65" s="215">
        <f t="shared" si="3"/>
        <v>8300.8279999999995</v>
      </c>
    </row>
    <row r="66" spans="1:14" ht="15.75" customHeight="1">
      <c r="A66" s="490"/>
      <c r="B66" s="506"/>
      <c r="C66" s="238" t="s">
        <v>312</v>
      </c>
      <c r="D66" s="231">
        <v>1000</v>
      </c>
      <c r="E66" s="210">
        <v>600</v>
      </c>
      <c r="F66" s="245">
        <v>140</v>
      </c>
      <c r="G66" s="253">
        <v>2</v>
      </c>
      <c r="H66" s="211">
        <f t="shared" si="14"/>
        <v>1.2</v>
      </c>
      <c r="I66" s="254">
        <f t="shared" si="15"/>
        <v>0.16800000000000001</v>
      </c>
      <c r="J66" s="266">
        <v>8276</v>
      </c>
      <c r="K66" s="322">
        <f t="shared" si="12"/>
        <v>984.84</v>
      </c>
      <c r="L66" s="217">
        <f t="shared" si="1"/>
        <v>1162.1099999999999</v>
      </c>
      <c r="M66" s="333">
        <f t="shared" si="13"/>
        <v>7034.6</v>
      </c>
      <c r="N66" s="215">
        <f t="shared" si="3"/>
        <v>8300.8279999999995</v>
      </c>
    </row>
    <row r="67" spans="1:14" ht="15.75" customHeight="1">
      <c r="A67" s="490"/>
      <c r="B67" s="506"/>
      <c r="C67" s="238" t="s">
        <v>312</v>
      </c>
      <c r="D67" s="231">
        <v>1000</v>
      </c>
      <c r="E67" s="210">
        <v>600</v>
      </c>
      <c r="F67" s="245">
        <v>150</v>
      </c>
      <c r="G67" s="253">
        <v>2</v>
      </c>
      <c r="H67" s="211">
        <f t="shared" si="14"/>
        <v>1.2</v>
      </c>
      <c r="I67" s="254">
        <f t="shared" si="15"/>
        <v>0.18</v>
      </c>
      <c r="J67" s="266">
        <v>8276</v>
      </c>
      <c r="K67" s="322">
        <f t="shared" si="12"/>
        <v>1055.19</v>
      </c>
      <c r="L67" s="217">
        <f t="shared" si="1"/>
        <v>1245.1199999999999</v>
      </c>
      <c r="M67" s="333">
        <f t="shared" si="13"/>
        <v>7034.6</v>
      </c>
      <c r="N67" s="215">
        <f t="shared" si="3"/>
        <v>8300.8279999999995</v>
      </c>
    </row>
    <row r="68" spans="1:14" ht="15.75" customHeight="1">
      <c r="A68" s="490"/>
      <c r="B68" s="506"/>
      <c r="C68" s="238" t="s">
        <v>312</v>
      </c>
      <c r="D68" s="231">
        <v>1000</v>
      </c>
      <c r="E68" s="210">
        <v>600</v>
      </c>
      <c r="F68" s="245">
        <v>160</v>
      </c>
      <c r="G68" s="253">
        <v>2</v>
      </c>
      <c r="H68" s="211">
        <f t="shared" si="14"/>
        <v>1.2</v>
      </c>
      <c r="I68" s="254">
        <f t="shared" si="15"/>
        <v>0.192</v>
      </c>
      <c r="J68" s="266">
        <v>8276</v>
      </c>
      <c r="K68" s="322">
        <f t="shared" si="12"/>
        <v>1125.54</v>
      </c>
      <c r="L68" s="217">
        <f t="shared" si="1"/>
        <v>1328.14</v>
      </c>
      <c r="M68" s="333">
        <f t="shared" si="13"/>
        <v>7034.6</v>
      </c>
      <c r="N68" s="215">
        <f t="shared" si="3"/>
        <v>8300.8279999999995</v>
      </c>
    </row>
    <row r="69" spans="1:14" ht="15.75" customHeight="1">
      <c r="A69" s="490"/>
      <c r="B69" s="506"/>
      <c r="C69" s="238" t="s">
        <v>312</v>
      </c>
      <c r="D69" s="231">
        <v>1000</v>
      </c>
      <c r="E69" s="210">
        <v>600</v>
      </c>
      <c r="F69" s="245">
        <v>170</v>
      </c>
      <c r="G69" s="253">
        <v>1</v>
      </c>
      <c r="H69" s="211">
        <f t="shared" si="14"/>
        <v>0.6</v>
      </c>
      <c r="I69" s="254">
        <f t="shared" si="15"/>
        <v>0.10199999999999999</v>
      </c>
      <c r="J69" s="266">
        <v>8276</v>
      </c>
      <c r="K69" s="322">
        <f t="shared" si="12"/>
        <v>1195.8800000000001</v>
      </c>
      <c r="L69" s="217">
        <f t="shared" si="1"/>
        <v>1411.14</v>
      </c>
      <c r="M69" s="333">
        <f t="shared" si="13"/>
        <v>7034.6</v>
      </c>
      <c r="N69" s="215">
        <f t="shared" si="3"/>
        <v>8300.8279999999995</v>
      </c>
    </row>
    <row r="70" spans="1:14" ht="15.75" customHeight="1">
      <c r="A70" s="490"/>
      <c r="B70" s="506"/>
      <c r="C70" s="238" t="s">
        <v>312</v>
      </c>
      <c r="D70" s="231">
        <v>1000</v>
      </c>
      <c r="E70" s="210">
        <v>600</v>
      </c>
      <c r="F70" s="245">
        <v>180</v>
      </c>
      <c r="G70" s="253">
        <v>1</v>
      </c>
      <c r="H70" s="211">
        <f t="shared" si="14"/>
        <v>0.6</v>
      </c>
      <c r="I70" s="254">
        <f t="shared" si="15"/>
        <v>0.108</v>
      </c>
      <c r="J70" s="266">
        <v>8276</v>
      </c>
      <c r="K70" s="322">
        <f t="shared" si="12"/>
        <v>1266.23</v>
      </c>
      <c r="L70" s="217">
        <f t="shared" si="1"/>
        <v>1494.15</v>
      </c>
      <c r="M70" s="333">
        <f t="shared" si="13"/>
        <v>7034.6</v>
      </c>
      <c r="N70" s="215">
        <f t="shared" si="3"/>
        <v>8300.8279999999995</v>
      </c>
    </row>
    <row r="71" spans="1:14" ht="15.75" customHeight="1">
      <c r="A71" s="490"/>
      <c r="B71" s="506"/>
      <c r="C71" s="238" t="s">
        <v>312</v>
      </c>
      <c r="D71" s="231">
        <v>1000</v>
      </c>
      <c r="E71" s="210">
        <v>600</v>
      </c>
      <c r="F71" s="245">
        <v>190</v>
      </c>
      <c r="G71" s="253">
        <v>1</v>
      </c>
      <c r="H71" s="211">
        <f t="shared" si="14"/>
        <v>0.6</v>
      </c>
      <c r="I71" s="254">
        <f t="shared" si="15"/>
        <v>0.114</v>
      </c>
      <c r="J71" s="266">
        <v>8276</v>
      </c>
      <c r="K71" s="322">
        <f t="shared" si="12"/>
        <v>1336.57</v>
      </c>
      <c r="L71" s="217">
        <f t="shared" si="1"/>
        <v>1577.15</v>
      </c>
      <c r="M71" s="333">
        <f t="shared" si="13"/>
        <v>7034.6</v>
      </c>
      <c r="N71" s="215">
        <f t="shared" si="3"/>
        <v>8300.8279999999995</v>
      </c>
    </row>
    <row r="72" spans="1:14" ht="15.75" customHeight="1">
      <c r="A72" s="490"/>
      <c r="B72" s="507"/>
      <c r="C72" s="243" t="s">
        <v>312</v>
      </c>
      <c r="D72" s="236">
        <v>1000</v>
      </c>
      <c r="E72" s="218">
        <v>600</v>
      </c>
      <c r="F72" s="250">
        <v>200</v>
      </c>
      <c r="G72" s="263">
        <v>1</v>
      </c>
      <c r="H72" s="219">
        <f t="shared" si="14"/>
        <v>0.6</v>
      </c>
      <c r="I72" s="264">
        <f t="shared" si="15"/>
        <v>0.12</v>
      </c>
      <c r="J72" s="268">
        <v>8276</v>
      </c>
      <c r="K72" s="327">
        <f t="shared" si="12"/>
        <v>1406.92</v>
      </c>
      <c r="L72" s="220">
        <f t="shared" si="1"/>
        <v>1660.17</v>
      </c>
      <c r="M72" s="338">
        <f t="shared" si="13"/>
        <v>7034.6</v>
      </c>
      <c r="N72" s="345">
        <f t="shared" si="3"/>
        <v>8300.8279999999995</v>
      </c>
    </row>
    <row r="73" spans="1:14" ht="15.75" customHeight="1">
      <c r="A73" s="490" t="s">
        <v>160</v>
      </c>
      <c r="B73" s="505" t="s">
        <v>805</v>
      </c>
      <c r="C73" s="295" t="s">
        <v>312</v>
      </c>
      <c r="D73" s="296">
        <v>1200</v>
      </c>
      <c r="E73" s="297">
        <v>600</v>
      </c>
      <c r="F73" s="298">
        <v>50</v>
      </c>
      <c r="G73" s="299">
        <v>5</v>
      </c>
      <c r="H73" s="300">
        <f t="shared" ref="H73:H95" si="16">D73*E73*G73/1000000</f>
        <v>3.6</v>
      </c>
      <c r="I73" s="301">
        <f t="shared" ref="I73:I95" si="17">D73*E73*F73*G73/1000000000</f>
        <v>0.18</v>
      </c>
      <c r="J73" s="265">
        <v>6796</v>
      </c>
      <c r="K73" s="329">
        <f t="shared" si="12"/>
        <v>288.83</v>
      </c>
      <c r="L73" s="302">
        <f t="shared" si="1"/>
        <v>340.82</v>
      </c>
      <c r="M73" s="340">
        <f t="shared" si="13"/>
        <v>5776.6</v>
      </c>
      <c r="N73" s="344">
        <f t="shared" si="3"/>
        <v>6816.3879999999999</v>
      </c>
    </row>
    <row r="74" spans="1:14" ht="15.75" customHeight="1">
      <c r="A74" s="490"/>
      <c r="B74" s="506"/>
      <c r="C74" s="238" t="s">
        <v>312</v>
      </c>
      <c r="D74" s="231">
        <v>1200</v>
      </c>
      <c r="E74" s="210">
        <v>600</v>
      </c>
      <c r="F74" s="245">
        <f>F73+10</f>
        <v>60</v>
      </c>
      <c r="G74" s="253">
        <v>4</v>
      </c>
      <c r="H74" s="211">
        <f t="shared" si="16"/>
        <v>2.88</v>
      </c>
      <c r="I74" s="254">
        <f t="shared" si="17"/>
        <v>0.17280000000000001</v>
      </c>
      <c r="J74" s="266">
        <v>6796</v>
      </c>
      <c r="K74" s="322">
        <f t="shared" si="12"/>
        <v>346.6</v>
      </c>
      <c r="L74" s="217">
        <f t="shared" si="1"/>
        <v>408.99</v>
      </c>
      <c r="M74" s="333">
        <f t="shared" si="13"/>
        <v>5776.6</v>
      </c>
      <c r="N74" s="215">
        <f t="shared" si="3"/>
        <v>6816.3879999999999</v>
      </c>
    </row>
    <row r="75" spans="1:14" ht="15.75" customHeight="1">
      <c r="A75" s="490"/>
      <c r="B75" s="506"/>
      <c r="C75" s="238" t="s">
        <v>312</v>
      </c>
      <c r="D75" s="231">
        <v>1200</v>
      </c>
      <c r="E75" s="210">
        <v>600</v>
      </c>
      <c r="F75" s="245">
        <f t="shared" ref="F75:F95" si="18">F74+10</f>
        <v>70</v>
      </c>
      <c r="G75" s="253">
        <v>3</v>
      </c>
      <c r="H75" s="211">
        <f t="shared" si="16"/>
        <v>2.16</v>
      </c>
      <c r="I75" s="254">
        <f t="shared" si="17"/>
        <v>0.1512</v>
      </c>
      <c r="J75" s="266">
        <v>6796</v>
      </c>
      <c r="K75" s="322">
        <f t="shared" si="12"/>
        <v>404.36</v>
      </c>
      <c r="L75" s="217">
        <f t="shared" si="1"/>
        <v>477.14</v>
      </c>
      <c r="M75" s="333">
        <f t="shared" si="13"/>
        <v>5776.6</v>
      </c>
      <c r="N75" s="215">
        <f t="shared" si="3"/>
        <v>6816.3879999999999</v>
      </c>
    </row>
    <row r="76" spans="1:14" ht="15.75" customHeight="1">
      <c r="A76" s="490"/>
      <c r="B76" s="506"/>
      <c r="C76" s="238" t="s">
        <v>312</v>
      </c>
      <c r="D76" s="231">
        <v>1200</v>
      </c>
      <c r="E76" s="210">
        <v>600</v>
      </c>
      <c r="F76" s="245">
        <f t="shared" si="18"/>
        <v>80</v>
      </c>
      <c r="G76" s="253">
        <v>3</v>
      </c>
      <c r="H76" s="211">
        <f t="shared" si="16"/>
        <v>2.16</v>
      </c>
      <c r="I76" s="254">
        <f t="shared" si="17"/>
        <v>0.17280000000000001</v>
      </c>
      <c r="J76" s="266">
        <v>6796</v>
      </c>
      <c r="K76" s="322">
        <f t="shared" si="12"/>
        <v>462.13</v>
      </c>
      <c r="L76" s="217">
        <f t="shared" si="1"/>
        <v>545.30999999999995</v>
      </c>
      <c r="M76" s="333">
        <f t="shared" si="13"/>
        <v>5776.6</v>
      </c>
      <c r="N76" s="215">
        <f t="shared" si="3"/>
        <v>6816.3879999999999</v>
      </c>
    </row>
    <row r="77" spans="1:14" ht="15.75" customHeight="1">
      <c r="A77" s="490"/>
      <c r="B77" s="506"/>
      <c r="C77" s="238" t="s">
        <v>312</v>
      </c>
      <c r="D77" s="231">
        <v>1200</v>
      </c>
      <c r="E77" s="210">
        <v>600</v>
      </c>
      <c r="F77" s="245">
        <f t="shared" si="18"/>
        <v>90</v>
      </c>
      <c r="G77" s="253">
        <v>3</v>
      </c>
      <c r="H77" s="211">
        <f t="shared" si="16"/>
        <v>2.16</v>
      </c>
      <c r="I77" s="254">
        <f t="shared" si="17"/>
        <v>0.19439999999999999</v>
      </c>
      <c r="J77" s="266">
        <v>6796</v>
      </c>
      <c r="K77" s="322">
        <f t="shared" si="12"/>
        <v>519.89</v>
      </c>
      <c r="L77" s="217">
        <f t="shared" ref="L77:L95" si="19">ROUND(K77*1.18,2)</f>
        <v>613.47</v>
      </c>
      <c r="M77" s="333">
        <f t="shared" si="13"/>
        <v>5776.6</v>
      </c>
      <c r="N77" s="215">
        <f t="shared" ref="N77:N95" si="20">M77*1.18</f>
        <v>6816.3879999999999</v>
      </c>
    </row>
    <row r="78" spans="1:14" ht="15.75" customHeight="1">
      <c r="A78" s="490"/>
      <c r="B78" s="506"/>
      <c r="C78" s="303" t="s">
        <v>311</v>
      </c>
      <c r="D78" s="304">
        <v>1000</v>
      </c>
      <c r="E78" s="305">
        <v>600</v>
      </c>
      <c r="F78" s="306">
        <f t="shared" si="18"/>
        <v>100</v>
      </c>
      <c r="G78" s="307">
        <v>3</v>
      </c>
      <c r="H78" s="308">
        <f t="shared" si="16"/>
        <v>1.8</v>
      </c>
      <c r="I78" s="309">
        <f t="shared" si="17"/>
        <v>0.18</v>
      </c>
      <c r="J78" s="282">
        <v>6732</v>
      </c>
      <c r="K78" s="330">
        <f t="shared" si="12"/>
        <v>572.22</v>
      </c>
      <c r="L78" s="283">
        <f t="shared" si="19"/>
        <v>675.22</v>
      </c>
      <c r="M78" s="341">
        <f t="shared" si="13"/>
        <v>5722.2</v>
      </c>
      <c r="N78" s="283">
        <f t="shared" si="20"/>
        <v>6752.195999999999</v>
      </c>
    </row>
    <row r="79" spans="1:14" ht="15.75" customHeight="1">
      <c r="A79" s="490"/>
      <c r="B79" s="506"/>
      <c r="C79" s="303" t="s">
        <v>311</v>
      </c>
      <c r="D79" s="304">
        <v>1200</v>
      </c>
      <c r="E79" s="305">
        <v>600</v>
      </c>
      <c r="F79" s="306">
        <v>100</v>
      </c>
      <c r="G79" s="307">
        <v>2</v>
      </c>
      <c r="H79" s="308">
        <f>D79*E79*G79/1000000</f>
        <v>1.44</v>
      </c>
      <c r="I79" s="309">
        <f>D79*E79*F79*G79/1000000000</f>
        <v>0.14399999999999999</v>
      </c>
      <c r="J79" s="282">
        <v>6732</v>
      </c>
      <c r="K79" s="330">
        <f t="shared" si="12"/>
        <v>572.22</v>
      </c>
      <c r="L79" s="283">
        <f t="shared" si="19"/>
        <v>675.22</v>
      </c>
      <c r="M79" s="341">
        <f t="shared" si="13"/>
        <v>5722.2</v>
      </c>
      <c r="N79" s="283">
        <f t="shared" si="20"/>
        <v>6752.195999999999</v>
      </c>
    </row>
    <row r="80" spans="1:14" ht="15.75" customHeight="1">
      <c r="A80" s="490"/>
      <c r="B80" s="506"/>
      <c r="C80" s="238" t="s">
        <v>312</v>
      </c>
      <c r="D80" s="231">
        <v>1200</v>
      </c>
      <c r="E80" s="210">
        <v>600</v>
      </c>
      <c r="F80" s="245">
        <v>110</v>
      </c>
      <c r="G80" s="253">
        <v>2</v>
      </c>
      <c r="H80" s="211">
        <f t="shared" si="16"/>
        <v>1.44</v>
      </c>
      <c r="I80" s="254">
        <f t="shared" si="17"/>
        <v>0.15840000000000001</v>
      </c>
      <c r="J80" s="266">
        <v>6796</v>
      </c>
      <c r="K80" s="322">
        <f t="shared" si="12"/>
        <v>635.42999999999995</v>
      </c>
      <c r="L80" s="217">
        <f t="shared" si="19"/>
        <v>749.81</v>
      </c>
      <c r="M80" s="333">
        <f t="shared" si="13"/>
        <v>5776.6</v>
      </c>
      <c r="N80" s="215">
        <f t="shared" si="20"/>
        <v>6816.3879999999999</v>
      </c>
    </row>
    <row r="81" spans="1:14" ht="15.75" customHeight="1">
      <c r="A81" s="490"/>
      <c r="B81" s="506"/>
      <c r="C81" s="238" t="s">
        <v>312</v>
      </c>
      <c r="D81" s="231">
        <v>1200</v>
      </c>
      <c r="E81" s="210">
        <v>600</v>
      </c>
      <c r="F81" s="245">
        <f t="shared" si="18"/>
        <v>120</v>
      </c>
      <c r="G81" s="253">
        <v>2</v>
      </c>
      <c r="H81" s="211">
        <f t="shared" si="16"/>
        <v>1.44</v>
      </c>
      <c r="I81" s="254">
        <f t="shared" si="17"/>
        <v>0.17280000000000001</v>
      </c>
      <c r="J81" s="266">
        <v>6796</v>
      </c>
      <c r="K81" s="322">
        <f t="shared" si="12"/>
        <v>693.19</v>
      </c>
      <c r="L81" s="217">
        <f t="shared" si="19"/>
        <v>817.96</v>
      </c>
      <c r="M81" s="333">
        <f t="shared" si="13"/>
        <v>5776.6</v>
      </c>
      <c r="N81" s="215">
        <f t="shared" si="20"/>
        <v>6816.3879999999999</v>
      </c>
    </row>
    <row r="82" spans="1:14" ht="15.75" customHeight="1">
      <c r="A82" s="490"/>
      <c r="B82" s="506"/>
      <c r="C82" s="238" t="s">
        <v>312</v>
      </c>
      <c r="D82" s="231">
        <v>1200</v>
      </c>
      <c r="E82" s="210">
        <v>600</v>
      </c>
      <c r="F82" s="245">
        <f t="shared" si="18"/>
        <v>130</v>
      </c>
      <c r="G82" s="253">
        <v>2</v>
      </c>
      <c r="H82" s="211">
        <f t="shared" si="16"/>
        <v>1.44</v>
      </c>
      <c r="I82" s="254">
        <f t="shared" si="17"/>
        <v>0.18720000000000001</v>
      </c>
      <c r="J82" s="266">
        <v>6796</v>
      </c>
      <c r="K82" s="322">
        <f t="shared" si="12"/>
        <v>750.96</v>
      </c>
      <c r="L82" s="217">
        <f t="shared" si="19"/>
        <v>886.13</v>
      </c>
      <c r="M82" s="333">
        <f t="shared" si="13"/>
        <v>5776.6</v>
      </c>
      <c r="N82" s="215">
        <f t="shared" si="20"/>
        <v>6816.3879999999999</v>
      </c>
    </row>
    <row r="83" spans="1:14" ht="15.75" customHeight="1">
      <c r="A83" s="490"/>
      <c r="B83" s="506"/>
      <c r="C83" s="238" t="s">
        <v>312</v>
      </c>
      <c r="D83" s="231">
        <v>1200</v>
      </c>
      <c r="E83" s="210">
        <v>600</v>
      </c>
      <c r="F83" s="245">
        <f t="shared" si="18"/>
        <v>140</v>
      </c>
      <c r="G83" s="253">
        <v>2</v>
      </c>
      <c r="H83" s="211">
        <f t="shared" si="16"/>
        <v>1.44</v>
      </c>
      <c r="I83" s="254">
        <f t="shared" si="17"/>
        <v>0.2016</v>
      </c>
      <c r="J83" s="266">
        <v>6796</v>
      </c>
      <c r="K83" s="322">
        <f t="shared" si="12"/>
        <v>808.72</v>
      </c>
      <c r="L83" s="217">
        <f t="shared" si="19"/>
        <v>954.29</v>
      </c>
      <c r="M83" s="333">
        <f t="shared" si="13"/>
        <v>5776.6</v>
      </c>
      <c r="N83" s="215">
        <f t="shared" si="20"/>
        <v>6816.3879999999999</v>
      </c>
    </row>
    <row r="84" spans="1:14" ht="15.75" customHeight="1">
      <c r="A84" s="490"/>
      <c r="B84" s="506"/>
      <c r="C84" s="303" t="s">
        <v>311</v>
      </c>
      <c r="D84" s="304">
        <v>1000</v>
      </c>
      <c r="E84" s="305">
        <v>600</v>
      </c>
      <c r="F84" s="306">
        <f>F83+10</f>
        <v>150</v>
      </c>
      <c r="G84" s="307">
        <v>2</v>
      </c>
      <c r="H84" s="308">
        <f t="shared" si="16"/>
        <v>1.2</v>
      </c>
      <c r="I84" s="309">
        <f t="shared" si="17"/>
        <v>0.18</v>
      </c>
      <c r="J84" s="282">
        <v>6732</v>
      </c>
      <c r="K84" s="330">
        <f t="shared" si="12"/>
        <v>858.33</v>
      </c>
      <c r="L84" s="283">
        <f t="shared" si="19"/>
        <v>1012.83</v>
      </c>
      <c r="M84" s="341">
        <f t="shared" si="13"/>
        <v>5722.2</v>
      </c>
      <c r="N84" s="283">
        <f t="shared" si="20"/>
        <v>6752.195999999999</v>
      </c>
    </row>
    <row r="85" spans="1:14" ht="15.75" customHeight="1">
      <c r="A85" s="490"/>
      <c r="B85" s="506"/>
      <c r="C85" s="303" t="s">
        <v>311</v>
      </c>
      <c r="D85" s="304">
        <v>1200</v>
      </c>
      <c r="E85" s="305">
        <v>600</v>
      </c>
      <c r="F85" s="306">
        <v>150</v>
      </c>
      <c r="G85" s="307">
        <v>2</v>
      </c>
      <c r="H85" s="308">
        <f>D85*E85*G85/1000000</f>
        <v>1.44</v>
      </c>
      <c r="I85" s="309">
        <f>D85*E85*F85*G85/1000000000</f>
        <v>0.216</v>
      </c>
      <c r="J85" s="282">
        <v>6732</v>
      </c>
      <c r="K85" s="330">
        <f t="shared" si="12"/>
        <v>858.33</v>
      </c>
      <c r="L85" s="283">
        <f t="shared" si="19"/>
        <v>1012.83</v>
      </c>
      <c r="M85" s="341">
        <f t="shared" si="13"/>
        <v>5722.2</v>
      </c>
      <c r="N85" s="283">
        <f t="shared" si="20"/>
        <v>6752.195999999999</v>
      </c>
    </row>
    <row r="86" spans="1:14" ht="15.75" customHeight="1">
      <c r="A86" s="490"/>
      <c r="B86" s="506"/>
      <c r="C86" s="238" t="s">
        <v>312</v>
      </c>
      <c r="D86" s="231">
        <v>1200</v>
      </c>
      <c r="E86" s="210">
        <v>600</v>
      </c>
      <c r="F86" s="245">
        <f>F84+10</f>
        <v>160</v>
      </c>
      <c r="G86" s="253">
        <v>2</v>
      </c>
      <c r="H86" s="211">
        <f t="shared" si="16"/>
        <v>1.44</v>
      </c>
      <c r="I86" s="254">
        <f t="shared" si="17"/>
        <v>0.23039999999999999</v>
      </c>
      <c r="J86" s="266">
        <v>6796</v>
      </c>
      <c r="K86" s="322">
        <f t="shared" si="12"/>
        <v>924.26</v>
      </c>
      <c r="L86" s="217">
        <f t="shared" si="19"/>
        <v>1090.6300000000001</v>
      </c>
      <c r="M86" s="333">
        <f t="shared" si="13"/>
        <v>5776.6</v>
      </c>
      <c r="N86" s="215">
        <f t="shared" si="20"/>
        <v>6816.3879999999999</v>
      </c>
    </row>
    <row r="87" spans="1:14" ht="15.75" customHeight="1">
      <c r="A87" s="490"/>
      <c r="B87" s="506"/>
      <c r="C87" s="238" t="s">
        <v>312</v>
      </c>
      <c r="D87" s="231">
        <v>1200</v>
      </c>
      <c r="E87" s="210">
        <v>600</v>
      </c>
      <c r="F87" s="245">
        <f>F86+10</f>
        <v>170</v>
      </c>
      <c r="G87" s="253">
        <v>2</v>
      </c>
      <c r="H87" s="211">
        <f t="shared" si="16"/>
        <v>1.44</v>
      </c>
      <c r="I87" s="254">
        <f t="shared" si="17"/>
        <v>0.24479999999999999</v>
      </c>
      <c r="J87" s="266">
        <v>6796</v>
      </c>
      <c r="K87" s="322">
        <f t="shared" si="12"/>
        <v>982.02</v>
      </c>
      <c r="L87" s="217">
        <f t="shared" si="19"/>
        <v>1158.78</v>
      </c>
      <c r="M87" s="333">
        <f t="shared" si="13"/>
        <v>5776.6</v>
      </c>
      <c r="N87" s="215">
        <f t="shared" si="20"/>
        <v>6816.3879999999999</v>
      </c>
    </row>
    <row r="88" spans="1:14" ht="15.75" customHeight="1">
      <c r="A88" s="490"/>
      <c r="B88" s="506"/>
      <c r="C88" s="238" t="s">
        <v>312</v>
      </c>
      <c r="D88" s="231">
        <v>1200</v>
      </c>
      <c r="E88" s="210">
        <v>600</v>
      </c>
      <c r="F88" s="245">
        <f t="shared" si="18"/>
        <v>180</v>
      </c>
      <c r="G88" s="253">
        <v>1</v>
      </c>
      <c r="H88" s="211">
        <f t="shared" si="16"/>
        <v>0.72</v>
      </c>
      <c r="I88" s="254">
        <f t="shared" si="17"/>
        <v>0.12959999999999999</v>
      </c>
      <c r="J88" s="266">
        <v>6796</v>
      </c>
      <c r="K88" s="322">
        <f t="shared" si="12"/>
        <v>1039.79</v>
      </c>
      <c r="L88" s="217">
        <f t="shared" si="19"/>
        <v>1226.95</v>
      </c>
      <c r="M88" s="333">
        <f t="shared" si="13"/>
        <v>5776.6</v>
      </c>
      <c r="N88" s="215">
        <f t="shared" si="20"/>
        <v>6816.3879999999999</v>
      </c>
    </row>
    <row r="89" spans="1:14" ht="15.75" customHeight="1">
      <c r="A89" s="490"/>
      <c r="B89" s="506"/>
      <c r="C89" s="238" t="s">
        <v>312</v>
      </c>
      <c r="D89" s="231">
        <v>1200</v>
      </c>
      <c r="E89" s="210">
        <v>600</v>
      </c>
      <c r="F89" s="245">
        <f t="shared" si="18"/>
        <v>190</v>
      </c>
      <c r="G89" s="253">
        <v>1</v>
      </c>
      <c r="H89" s="211">
        <f t="shared" si="16"/>
        <v>0.72</v>
      </c>
      <c r="I89" s="254">
        <f t="shared" si="17"/>
        <v>0.1368</v>
      </c>
      <c r="J89" s="266">
        <v>6796</v>
      </c>
      <c r="K89" s="322">
        <f t="shared" si="12"/>
        <v>1097.55</v>
      </c>
      <c r="L89" s="217">
        <f t="shared" si="19"/>
        <v>1295.1099999999999</v>
      </c>
      <c r="M89" s="333">
        <f t="shared" si="13"/>
        <v>5776.6</v>
      </c>
      <c r="N89" s="215">
        <f t="shared" si="20"/>
        <v>6816.3879999999999</v>
      </c>
    </row>
    <row r="90" spans="1:14" ht="15.75" customHeight="1">
      <c r="A90" s="490"/>
      <c r="B90" s="506"/>
      <c r="C90" s="238" t="s">
        <v>312</v>
      </c>
      <c r="D90" s="231">
        <v>1200</v>
      </c>
      <c r="E90" s="210">
        <v>600</v>
      </c>
      <c r="F90" s="245">
        <f t="shared" si="18"/>
        <v>200</v>
      </c>
      <c r="G90" s="253">
        <v>1</v>
      </c>
      <c r="H90" s="211">
        <f t="shared" si="16"/>
        <v>0.72</v>
      </c>
      <c r="I90" s="254">
        <f t="shared" si="17"/>
        <v>0.14399999999999999</v>
      </c>
      <c r="J90" s="266">
        <v>6796</v>
      </c>
      <c r="K90" s="322">
        <f t="shared" si="12"/>
        <v>1155.32</v>
      </c>
      <c r="L90" s="217">
        <f t="shared" si="19"/>
        <v>1363.28</v>
      </c>
      <c r="M90" s="333">
        <f t="shared" si="13"/>
        <v>5776.6</v>
      </c>
      <c r="N90" s="215">
        <f t="shared" si="20"/>
        <v>6816.3879999999999</v>
      </c>
    </row>
    <row r="91" spans="1:14" ht="15.75" customHeight="1">
      <c r="A91" s="490"/>
      <c r="B91" s="506"/>
      <c r="C91" s="238" t="s">
        <v>312</v>
      </c>
      <c r="D91" s="231">
        <v>1200</v>
      </c>
      <c r="E91" s="210">
        <v>600</v>
      </c>
      <c r="F91" s="245">
        <v>210</v>
      </c>
      <c r="G91" s="253">
        <v>1</v>
      </c>
      <c r="H91" s="211">
        <f t="shared" si="16"/>
        <v>0.72</v>
      </c>
      <c r="I91" s="254">
        <f t="shared" si="17"/>
        <v>0.1512</v>
      </c>
      <c r="J91" s="266">
        <v>6796</v>
      </c>
      <c r="K91" s="322">
        <f t="shared" si="12"/>
        <v>1213.0899999999999</v>
      </c>
      <c r="L91" s="217">
        <f t="shared" si="19"/>
        <v>1431.45</v>
      </c>
      <c r="M91" s="333">
        <f t="shared" si="13"/>
        <v>5776.6</v>
      </c>
      <c r="N91" s="215">
        <f t="shared" si="20"/>
        <v>6816.3879999999999</v>
      </c>
    </row>
    <row r="92" spans="1:14" ht="15.75" customHeight="1">
      <c r="A92" s="490"/>
      <c r="B92" s="506"/>
      <c r="C92" s="238" t="s">
        <v>312</v>
      </c>
      <c r="D92" s="231">
        <v>1200</v>
      </c>
      <c r="E92" s="210">
        <v>600</v>
      </c>
      <c r="F92" s="245">
        <v>220</v>
      </c>
      <c r="G92" s="253">
        <v>1</v>
      </c>
      <c r="H92" s="211">
        <f t="shared" si="16"/>
        <v>0.72</v>
      </c>
      <c r="I92" s="254">
        <f t="shared" si="17"/>
        <v>0.15840000000000001</v>
      </c>
      <c r="J92" s="266">
        <v>6796</v>
      </c>
      <c r="K92" s="322">
        <f t="shared" si="12"/>
        <v>1270.8499999999999</v>
      </c>
      <c r="L92" s="217">
        <f t="shared" si="19"/>
        <v>1499.6</v>
      </c>
      <c r="M92" s="333">
        <f t="shared" si="13"/>
        <v>5776.6</v>
      </c>
      <c r="N92" s="215">
        <f t="shared" si="20"/>
        <v>6816.3879999999999</v>
      </c>
    </row>
    <row r="93" spans="1:14" ht="15.75" customHeight="1">
      <c r="A93" s="490"/>
      <c r="B93" s="506"/>
      <c r="C93" s="238" t="s">
        <v>312</v>
      </c>
      <c r="D93" s="231">
        <v>1200</v>
      </c>
      <c r="E93" s="210">
        <v>600</v>
      </c>
      <c r="F93" s="245">
        <v>230</v>
      </c>
      <c r="G93" s="253">
        <v>1</v>
      </c>
      <c r="H93" s="211">
        <f t="shared" si="16"/>
        <v>0.72</v>
      </c>
      <c r="I93" s="254">
        <f t="shared" si="17"/>
        <v>0.1656</v>
      </c>
      <c r="J93" s="266">
        <v>6796</v>
      </c>
      <c r="K93" s="322">
        <f t="shared" si="12"/>
        <v>1328.62</v>
      </c>
      <c r="L93" s="217">
        <f t="shared" si="19"/>
        <v>1567.77</v>
      </c>
      <c r="M93" s="333">
        <f t="shared" si="13"/>
        <v>5776.6</v>
      </c>
      <c r="N93" s="215">
        <f t="shared" si="20"/>
        <v>6816.3879999999999</v>
      </c>
    </row>
    <row r="94" spans="1:14" ht="15.75" customHeight="1">
      <c r="A94" s="490"/>
      <c r="B94" s="506"/>
      <c r="C94" s="238" t="s">
        <v>312</v>
      </c>
      <c r="D94" s="231">
        <v>1200</v>
      </c>
      <c r="E94" s="210">
        <v>600</v>
      </c>
      <c r="F94" s="245">
        <f t="shared" si="18"/>
        <v>240</v>
      </c>
      <c r="G94" s="253">
        <v>1</v>
      </c>
      <c r="H94" s="211">
        <f t="shared" si="16"/>
        <v>0.72</v>
      </c>
      <c r="I94" s="254">
        <f t="shared" si="17"/>
        <v>0.17280000000000001</v>
      </c>
      <c r="J94" s="266">
        <v>6796</v>
      </c>
      <c r="K94" s="322">
        <f t="shared" si="12"/>
        <v>1386.38</v>
      </c>
      <c r="L94" s="217">
        <f t="shared" si="19"/>
        <v>1635.93</v>
      </c>
      <c r="M94" s="333">
        <f t="shared" si="13"/>
        <v>5776.6</v>
      </c>
      <c r="N94" s="215">
        <f t="shared" si="20"/>
        <v>6816.3879999999999</v>
      </c>
    </row>
    <row r="95" spans="1:14" ht="15.75" customHeight="1">
      <c r="A95" s="490"/>
      <c r="B95" s="507"/>
      <c r="C95" s="243" t="s">
        <v>312</v>
      </c>
      <c r="D95" s="236">
        <v>1200</v>
      </c>
      <c r="E95" s="218">
        <v>600</v>
      </c>
      <c r="F95" s="250">
        <f t="shared" si="18"/>
        <v>250</v>
      </c>
      <c r="G95" s="263">
        <v>1</v>
      </c>
      <c r="H95" s="219">
        <f t="shared" si="16"/>
        <v>0.72</v>
      </c>
      <c r="I95" s="264">
        <f t="shared" si="17"/>
        <v>0.18</v>
      </c>
      <c r="J95" s="268">
        <v>6796</v>
      </c>
      <c r="K95" s="327">
        <f t="shared" si="12"/>
        <v>1444.15</v>
      </c>
      <c r="L95" s="220">
        <f t="shared" si="19"/>
        <v>1704.1</v>
      </c>
      <c r="M95" s="338">
        <f t="shared" si="13"/>
        <v>5776.6</v>
      </c>
      <c r="N95" s="345">
        <f t="shared" si="20"/>
        <v>6816.3879999999999</v>
      </c>
    </row>
    <row r="96" spans="1:14" s="7" customFormat="1" ht="15.75" customHeight="1">
      <c r="A96" s="501" t="s">
        <v>151</v>
      </c>
      <c r="B96" s="502"/>
      <c r="C96" s="502"/>
      <c r="D96" s="502"/>
      <c r="E96" s="502"/>
      <c r="F96" s="502"/>
      <c r="G96" s="502"/>
      <c r="H96" s="502"/>
      <c r="I96" s="502"/>
      <c r="J96" s="502"/>
      <c r="K96" s="502"/>
      <c r="L96" s="502"/>
      <c r="M96" s="502"/>
      <c r="N96" s="514"/>
    </row>
    <row r="97" spans="1:14" ht="15.75" customHeight="1">
      <c r="A97" s="495" t="s">
        <v>150</v>
      </c>
      <c r="B97" s="505" t="s">
        <v>482</v>
      </c>
      <c r="C97" s="380" t="s">
        <v>310</v>
      </c>
      <c r="D97" s="381">
        <v>1000</v>
      </c>
      <c r="E97" s="382">
        <v>600</v>
      </c>
      <c r="F97" s="383">
        <v>50</v>
      </c>
      <c r="G97" s="384">
        <v>4</v>
      </c>
      <c r="H97" s="385">
        <f>D97*E97*G97/1000000</f>
        <v>2.4</v>
      </c>
      <c r="I97" s="386">
        <f>D97*E97*F97*G97/1000000000</f>
        <v>0.12</v>
      </c>
      <c r="J97" s="387">
        <v>6164</v>
      </c>
      <c r="K97" s="388">
        <f t="shared" ref="K97:K99" si="21">ROUND(M97*F97/1000,2)</f>
        <v>261.97000000000003</v>
      </c>
      <c r="L97" s="389">
        <f t="shared" ref="L97:L99" si="22">ROUND(K97*1.18,2)</f>
        <v>309.12</v>
      </c>
      <c r="M97" s="390">
        <f t="shared" ref="M97:M99" si="23">ROUND(J97*(1-$N$8),2)</f>
        <v>5239.3999999999996</v>
      </c>
      <c r="N97" s="389">
        <f t="shared" ref="N97:N99" si="24">M97*1.18</f>
        <v>6182.4919999999993</v>
      </c>
    </row>
    <row r="98" spans="1:14" ht="15.75" customHeight="1">
      <c r="A98" s="496"/>
      <c r="B98" s="506"/>
      <c r="C98" s="239" t="s">
        <v>310</v>
      </c>
      <c r="D98" s="232">
        <v>1000</v>
      </c>
      <c r="E98" s="208">
        <v>600</v>
      </c>
      <c r="F98" s="246">
        <v>100</v>
      </c>
      <c r="G98" s="255">
        <v>2</v>
      </c>
      <c r="H98" s="209">
        <f>D98*E98*G98/1000000</f>
        <v>1.2</v>
      </c>
      <c r="I98" s="256">
        <f>D98*E98*F98*G98/1000000000</f>
        <v>0.12</v>
      </c>
      <c r="J98" s="278">
        <v>6164</v>
      </c>
      <c r="K98" s="323">
        <f t="shared" si="21"/>
        <v>523.94000000000005</v>
      </c>
      <c r="L98" s="216">
        <f t="shared" si="22"/>
        <v>618.25</v>
      </c>
      <c r="M98" s="334">
        <f t="shared" si="23"/>
        <v>5239.3999999999996</v>
      </c>
      <c r="N98" s="216">
        <f t="shared" si="24"/>
        <v>6182.4919999999993</v>
      </c>
    </row>
    <row r="99" spans="1:14" ht="15.75" customHeight="1">
      <c r="A99" s="496"/>
      <c r="B99" s="506"/>
      <c r="C99" s="238" t="s">
        <v>312</v>
      </c>
      <c r="D99" s="231">
        <v>1000</v>
      </c>
      <c r="E99" s="210">
        <v>600</v>
      </c>
      <c r="F99" s="245">
        <v>150</v>
      </c>
      <c r="G99" s="253">
        <v>2</v>
      </c>
      <c r="H99" s="211">
        <f t="shared" ref="H99" si="25">D99*E99*G99/1000000</f>
        <v>1.2</v>
      </c>
      <c r="I99" s="254">
        <f t="shared" ref="I99" si="26">D99*E99*F99*G99/1000000000</f>
        <v>0.18</v>
      </c>
      <c r="J99" s="266">
        <v>6348</v>
      </c>
      <c r="K99" s="322">
        <f t="shared" si="21"/>
        <v>809.37</v>
      </c>
      <c r="L99" s="217">
        <f t="shared" si="22"/>
        <v>955.06</v>
      </c>
      <c r="M99" s="333">
        <f t="shared" si="23"/>
        <v>5395.8</v>
      </c>
      <c r="N99" s="215">
        <f t="shared" si="24"/>
        <v>6367.0439999999999</v>
      </c>
    </row>
    <row r="100" spans="1:14" s="7" customFormat="1" ht="15.75" customHeight="1">
      <c r="A100" s="501" t="s">
        <v>21</v>
      </c>
      <c r="B100" s="502"/>
      <c r="C100" s="502"/>
      <c r="D100" s="502"/>
      <c r="E100" s="502"/>
      <c r="F100" s="502"/>
      <c r="G100" s="502"/>
      <c r="H100" s="502"/>
      <c r="I100" s="502"/>
      <c r="J100" s="502"/>
      <c r="K100" s="502"/>
      <c r="L100" s="502"/>
      <c r="M100" s="502"/>
      <c r="N100" s="514"/>
    </row>
    <row r="101" spans="1:14" ht="15.75" customHeight="1">
      <c r="A101" s="495" t="s">
        <v>13</v>
      </c>
      <c r="B101" s="505" t="s">
        <v>499</v>
      </c>
      <c r="C101" s="242" t="s">
        <v>312</v>
      </c>
      <c r="D101" s="235">
        <v>1000</v>
      </c>
      <c r="E101" s="224">
        <v>600</v>
      </c>
      <c r="F101" s="249">
        <v>50</v>
      </c>
      <c r="G101" s="261">
        <v>6</v>
      </c>
      <c r="H101" s="225">
        <f>D101*E101*G101/1000000</f>
        <v>3.6</v>
      </c>
      <c r="I101" s="262">
        <f>D101*E101*F101*G101/1000000000</f>
        <v>0.18</v>
      </c>
      <c r="J101" s="269">
        <v>5308</v>
      </c>
      <c r="K101" s="326">
        <f t="shared" ref="K101:K116" si="27">ROUND(M101*F101/1000,2)</f>
        <v>225.59</v>
      </c>
      <c r="L101" s="226">
        <f t="shared" ref="L101:L116" si="28">ROUND(K101*1.18,2)</f>
        <v>266.2</v>
      </c>
      <c r="M101" s="337">
        <f t="shared" ref="M101:M116" si="29">ROUND(J101*(1-$N$8),2)</f>
        <v>4511.8</v>
      </c>
      <c r="N101" s="343">
        <f t="shared" ref="N101:N116" si="30">M101*1.18</f>
        <v>5323.924</v>
      </c>
    </row>
    <row r="102" spans="1:14" ht="15.75" customHeight="1">
      <c r="A102" s="496"/>
      <c r="B102" s="506"/>
      <c r="C102" s="238" t="s">
        <v>312</v>
      </c>
      <c r="D102" s="231">
        <v>1000</v>
      </c>
      <c r="E102" s="210">
        <v>600</v>
      </c>
      <c r="F102" s="245">
        <v>60</v>
      </c>
      <c r="G102" s="253">
        <v>6</v>
      </c>
      <c r="H102" s="211">
        <f t="shared" ref="H102:H114" si="31">D102*E102*G102/1000000</f>
        <v>3.6</v>
      </c>
      <c r="I102" s="254">
        <f t="shared" ref="I102:I114" si="32">D102*E102*F102*G102/1000000000</f>
        <v>0.216</v>
      </c>
      <c r="J102" s="266">
        <v>5308</v>
      </c>
      <c r="K102" s="322">
        <f t="shared" si="27"/>
        <v>270.70999999999998</v>
      </c>
      <c r="L102" s="217">
        <f t="shared" si="28"/>
        <v>319.44</v>
      </c>
      <c r="M102" s="333">
        <f t="shared" si="29"/>
        <v>4511.8</v>
      </c>
      <c r="N102" s="215">
        <f t="shared" si="30"/>
        <v>5323.924</v>
      </c>
    </row>
    <row r="103" spans="1:14" ht="15.75" customHeight="1">
      <c r="A103" s="496"/>
      <c r="B103" s="506"/>
      <c r="C103" s="238" t="s">
        <v>312</v>
      </c>
      <c r="D103" s="231">
        <v>1000</v>
      </c>
      <c r="E103" s="210">
        <v>600</v>
      </c>
      <c r="F103" s="245">
        <v>70</v>
      </c>
      <c r="G103" s="253">
        <v>4</v>
      </c>
      <c r="H103" s="211">
        <f t="shared" si="31"/>
        <v>2.4</v>
      </c>
      <c r="I103" s="254">
        <f t="shared" si="32"/>
        <v>0.16800000000000001</v>
      </c>
      <c r="J103" s="266">
        <v>5308</v>
      </c>
      <c r="K103" s="322">
        <f t="shared" si="27"/>
        <v>315.83</v>
      </c>
      <c r="L103" s="217">
        <f t="shared" si="28"/>
        <v>372.68</v>
      </c>
      <c r="M103" s="333">
        <f t="shared" si="29"/>
        <v>4511.8</v>
      </c>
      <c r="N103" s="215">
        <f t="shared" si="30"/>
        <v>5323.924</v>
      </c>
    </row>
    <row r="104" spans="1:14" ht="15.75" customHeight="1">
      <c r="A104" s="496"/>
      <c r="B104" s="506"/>
      <c r="C104" s="238" t="s">
        <v>312</v>
      </c>
      <c r="D104" s="231">
        <v>1000</v>
      </c>
      <c r="E104" s="210">
        <v>600</v>
      </c>
      <c r="F104" s="245">
        <v>80</v>
      </c>
      <c r="G104" s="253">
        <v>4</v>
      </c>
      <c r="H104" s="211">
        <f t="shared" si="31"/>
        <v>2.4</v>
      </c>
      <c r="I104" s="254">
        <f t="shared" si="32"/>
        <v>0.192</v>
      </c>
      <c r="J104" s="266">
        <v>5308</v>
      </c>
      <c r="K104" s="322">
        <f t="shared" si="27"/>
        <v>360.94</v>
      </c>
      <c r="L104" s="217">
        <f t="shared" si="28"/>
        <v>425.91</v>
      </c>
      <c r="M104" s="333">
        <f t="shared" si="29"/>
        <v>4511.8</v>
      </c>
      <c r="N104" s="215">
        <f t="shared" si="30"/>
        <v>5323.924</v>
      </c>
    </row>
    <row r="105" spans="1:14" ht="15.75" customHeight="1">
      <c r="A105" s="496"/>
      <c r="B105" s="506"/>
      <c r="C105" s="238" t="s">
        <v>312</v>
      </c>
      <c r="D105" s="231">
        <v>1000</v>
      </c>
      <c r="E105" s="210">
        <v>600</v>
      </c>
      <c r="F105" s="245">
        <v>90</v>
      </c>
      <c r="G105" s="253">
        <v>4</v>
      </c>
      <c r="H105" s="211">
        <f t="shared" si="31"/>
        <v>2.4</v>
      </c>
      <c r="I105" s="254">
        <f t="shared" si="32"/>
        <v>0.216</v>
      </c>
      <c r="J105" s="266">
        <v>5308</v>
      </c>
      <c r="K105" s="322">
        <f t="shared" si="27"/>
        <v>406.06</v>
      </c>
      <c r="L105" s="217">
        <f t="shared" si="28"/>
        <v>479.15</v>
      </c>
      <c r="M105" s="333">
        <f t="shared" si="29"/>
        <v>4511.8</v>
      </c>
      <c r="N105" s="215">
        <f t="shared" si="30"/>
        <v>5323.924</v>
      </c>
    </row>
    <row r="106" spans="1:14" ht="15.75" customHeight="1">
      <c r="A106" s="496"/>
      <c r="B106" s="506"/>
      <c r="C106" s="238" t="s">
        <v>312</v>
      </c>
      <c r="D106" s="231">
        <v>1000</v>
      </c>
      <c r="E106" s="210">
        <v>600</v>
      </c>
      <c r="F106" s="245">
        <v>100</v>
      </c>
      <c r="G106" s="253">
        <v>3</v>
      </c>
      <c r="H106" s="211">
        <f t="shared" si="31"/>
        <v>1.8</v>
      </c>
      <c r="I106" s="254">
        <f t="shared" si="32"/>
        <v>0.18</v>
      </c>
      <c r="J106" s="266">
        <v>5308</v>
      </c>
      <c r="K106" s="322">
        <f t="shared" si="27"/>
        <v>451.18</v>
      </c>
      <c r="L106" s="217">
        <f t="shared" si="28"/>
        <v>532.39</v>
      </c>
      <c r="M106" s="333">
        <f t="shared" si="29"/>
        <v>4511.8</v>
      </c>
      <c r="N106" s="215">
        <f t="shared" si="30"/>
        <v>5323.924</v>
      </c>
    </row>
    <row r="107" spans="1:14" ht="15.75" customHeight="1">
      <c r="A107" s="496"/>
      <c r="B107" s="506"/>
      <c r="C107" s="238" t="s">
        <v>312</v>
      </c>
      <c r="D107" s="231">
        <v>1000</v>
      </c>
      <c r="E107" s="210">
        <v>600</v>
      </c>
      <c r="F107" s="245">
        <v>110</v>
      </c>
      <c r="G107" s="253">
        <v>3</v>
      </c>
      <c r="H107" s="211">
        <f t="shared" si="31"/>
        <v>1.8</v>
      </c>
      <c r="I107" s="254">
        <f t="shared" si="32"/>
        <v>0.19800000000000001</v>
      </c>
      <c r="J107" s="266">
        <v>5308</v>
      </c>
      <c r="K107" s="322">
        <f t="shared" si="27"/>
        <v>496.3</v>
      </c>
      <c r="L107" s="217">
        <f t="shared" si="28"/>
        <v>585.63</v>
      </c>
      <c r="M107" s="333">
        <f t="shared" si="29"/>
        <v>4511.8</v>
      </c>
      <c r="N107" s="215">
        <f t="shared" si="30"/>
        <v>5323.924</v>
      </c>
    </row>
    <row r="108" spans="1:14" ht="15.75" customHeight="1">
      <c r="A108" s="496"/>
      <c r="B108" s="506"/>
      <c r="C108" s="238" t="s">
        <v>312</v>
      </c>
      <c r="D108" s="231">
        <v>1000</v>
      </c>
      <c r="E108" s="210">
        <v>600</v>
      </c>
      <c r="F108" s="245">
        <v>120</v>
      </c>
      <c r="G108" s="253">
        <v>3</v>
      </c>
      <c r="H108" s="211">
        <f t="shared" si="31"/>
        <v>1.8</v>
      </c>
      <c r="I108" s="254">
        <f t="shared" si="32"/>
        <v>0.216</v>
      </c>
      <c r="J108" s="266">
        <v>5308</v>
      </c>
      <c r="K108" s="322">
        <f t="shared" si="27"/>
        <v>541.41999999999996</v>
      </c>
      <c r="L108" s="217">
        <f t="shared" si="28"/>
        <v>638.88</v>
      </c>
      <c r="M108" s="333">
        <f t="shared" si="29"/>
        <v>4511.8</v>
      </c>
      <c r="N108" s="215">
        <f t="shared" si="30"/>
        <v>5323.924</v>
      </c>
    </row>
    <row r="109" spans="1:14" ht="15.75" customHeight="1">
      <c r="A109" s="496"/>
      <c r="B109" s="506"/>
      <c r="C109" s="238" t="s">
        <v>312</v>
      </c>
      <c r="D109" s="231">
        <v>1000</v>
      </c>
      <c r="E109" s="210">
        <v>600</v>
      </c>
      <c r="F109" s="245">
        <v>130</v>
      </c>
      <c r="G109" s="253">
        <v>2</v>
      </c>
      <c r="H109" s="211">
        <f t="shared" si="31"/>
        <v>1.2</v>
      </c>
      <c r="I109" s="254">
        <f t="shared" si="32"/>
        <v>0.156</v>
      </c>
      <c r="J109" s="266">
        <v>5308</v>
      </c>
      <c r="K109" s="322">
        <f t="shared" si="27"/>
        <v>586.53</v>
      </c>
      <c r="L109" s="217">
        <f t="shared" si="28"/>
        <v>692.11</v>
      </c>
      <c r="M109" s="333">
        <f t="shared" si="29"/>
        <v>4511.8</v>
      </c>
      <c r="N109" s="215">
        <f t="shared" si="30"/>
        <v>5323.924</v>
      </c>
    </row>
    <row r="110" spans="1:14" ht="15.75" customHeight="1">
      <c r="A110" s="496"/>
      <c r="B110" s="506"/>
      <c r="C110" s="238" t="s">
        <v>312</v>
      </c>
      <c r="D110" s="231">
        <v>1000</v>
      </c>
      <c r="E110" s="210">
        <v>600</v>
      </c>
      <c r="F110" s="245">
        <v>140</v>
      </c>
      <c r="G110" s="253">
        <v>2</v>
      </c>
      <c r="H110" s="211">
        <f t="shared" si="31"/>
        <v>1.2</v>
      </c>
      <c r="I110" s="254">
        <f t="shared" si="32"/>
        <v>0.16800000000000001</v>
      </c>
      <c r="J110" s="266">
        <v>5308</v>
      </c>
      <c r="K110" s="322">
        <f t="shared" si="27"/>
        <v>631.65</v>
      </c>
      <c r="L110" s="217">
        <f t="shared" si="28"/>
        <v>745.35</v>
      </c>
      <c r="M110" s="333">
        <f t="shared" si="29"/>
        <v>4511.8</v>
      </c>
      <c r="N110" s="215">
        <f t="shared" si="30"/>
        <v>5323.924</v>
      </c>
    </row>
    <row r="111" spans="1:14" ht="15.75" customHeight="1">
      <c r="A111" s="496"/>
      <c r="B111" s="506"/>
      <c r="C111" s="238" t="s">
        <v>312</v>
      </c>
      <c r="D111" s="231">
        <v>1000</v>
      </c>
      <c r="E111" s="210">
        <v>600</v>
      </c>
      <c r="F111" s="245">
        <v>150</v>
      </c>
      <c r="G111" s="253">
        <v>2</v>
      </c>
      <c r="H111" s="211">
        <f t="shared" si="31"/>
        <v>1.2</v>
      </c>
      <c r="I111" s="254">
        <f t="shared" si="32"/>
        <v>0.18</v>
      </c>
      <c r="J111" s="266">
        <v>5308</v>
      </c>
      <c r="K111" s="322">
        <f t="shared" si="27"/>
        <v>676.77</v>
      </c>
      <c r="L111" s="217">
        <f t="shared" si="28"/>
        <v>798.59</v>
      </c>
      <c r="M111" s="333">
        <f t="shared" si="29"/>
        <v>4511.8</v>
      </c>
      <c r="N111" s="215">
        <f t="shared" si="30"/>
        <v>5323.924</v>
      </c>
    </row>
    <row r="112" spans="1:14" ht="15.75" customHeight="1">
      <c r="A112" s="496"/>
      <c r="B112" s="506"/>
      <c r="C112" s="238" t="s">
        <v>312</v>
      </c>
      <c r="D112" s="231">
        <v>1000</v>
      </c>
      <c r="E112" s="210">
        <v>600</v>
      </c>
      <c r="F112" s="245">
        <v>160</v>
      </c>
      <c r="G112" s="253">
        <v>2</v>
      </c>
      <c r="H112" s="211">
        <f t="shared" si="31"/>
        <v>1.2</v>
      </c>
      <c r="I112" s="254">
        <f t="shared" si="32"/>
        <v>0.192</v>
      </c>
      <c r="J112" s="266">
        <v>5308</v>
      </c>
      <c r="K112" s="322">
        <f t="shared" si="27"/>
        <v>721.89</v>
      </c>
      <c r="L112" s="217">
        <f t="shared" si="28"/>
        <v>851.83</v>
      </c>
      <c r="M112" s="333">
        <f t="shared" si="29"/>
        <v>4511.8</v>
      </c>
      <c r="N112" s="215">
        <f t="shared" si="30"/>
        <v>5323.924</v>
      </c>
    </row>
    <row r="113" spans="1:14" ht="15.75" customHeight="1">
      <c r="A113" s="496"/>
      <c r="B113" s="506"/>
      <c r="C113" s="238" t="s">
        <v>312</v>
      </c>
      <c r="D113" s="231">
        <v>1000</v>
      </c>
      <c r="E113" s="210">
        <v>600</v>
      </c>
      <c r="F113" s="245">
        <v>170</v>
      </c>
      <c r="G113" s="253">
        <v>2</v>
      </c>
      <c r="H113" s="211">
        <f t="shared" si="31"/>
        <v>1.2</v>
      </c>
      <c r="I113" s="254">
        <f t="shared" si="32"/>
        <v>0.20399999999999999</v>
      </c>
      <c r="J113" s="266">
        <v>5308</v>
      </c>
      <c r="K113" s="322">
        <f t="shared" si="27"/>
        <v>767.01</v>
      </c>
      <c r="L113" s="217">
        <f t="shared" si="28"/>
        <v>905.07</v>
      </c>
      <c r="M113" s="333">
        <f t="shared" si="29"/>
        <v>4511.8</v>
      </c>
      <c r="N113" s="215">
        <f t="shared" si="30"/>
        <v>5323.924</v>
      </c>
    </row>
    <row r="114" spans="1:14" ht="15.75" customHeight="1">
      <c r="A114" s="496"/>
      <c r="B114" s="506"/>
      <c r="C114" s="238" t="s">
        <v>312</v>
      </c>
      <c r="D114" s="231">
        <v>1000</v>
      </c>
      <c r="E114" s="210">
        <v>600</v>
      </c>
      <c r="F114" s="245">
        <v>180</v>
      </c>
      <c r="G114" s="253">
        <v>2</v>
      </c>
      <c r="H114" s="211">
        <f t="shared" si="31"/>
        <v>1.2</v>
      </c>
      <c r="I114" s="254">
        <f t="shared" si="32"/>
        <v>0.216</v>
      </c>
      <c r="J114" s="266">
        <v>5308</v>
      </c>
      <c r="K114" s="322">
        <f t="shared" si="27"/>
        <v>812.12</v>
      </c>
      <c r="L114" s="217">
        <f t="shared" si="28"/>
        <v>958.3</v>
      </c>
      <c r="M114" s="333">
        <f t="shared" si="29"/>
        <v>4511.8</v>
      </c>
      <c r="N114" s="215">
        <f t="shared" si="30"/>
        <v>5323.924</v>
      </c>
    </row>
    <row r="115" spans="1:14" ht="15.75" customHeight="1">
      <c r="A115" s="496"/>
      <c r="B115" s="506"/>
      <c r="C115" s="238" t="s">
        <v>312</v>
      </c>
      <c r="D115" s="231">
        <v>1000</v>
      </c>
      <c r="E115" s="210">
        <v>600</v>
      </c>
      <c r="F115" s="245">
        <v>190</v>
      </c>
      <c r="G115" s="253">
        <v>2</v>
      </c>
      <c r="H115" s="211">
        <f>D115*E115*G115/1000000</f>
        <v>1.2</v>
      </c>
      <c r="I115" s="254">
        <f>D115*E115*F115*G115/1000000000</f>
        <v>0.22800000000000001</v>
      </c>
      <c r="J115" s="266">
        <v>5308</v>
      </c>
      <c r="K115" s="322">
        <f t="shared" si="27"/>
        <v>857.24</v>
      </c>
      <c r="L115" s="217">
        <f t="shared" si="28"/>
        <v>1011.54</v>
      </c>
      <c r="M115" s="333">
        <f t="shared" si="29"/>
        <v>4511.8</v>
      </c>
      <c r="N115" s="215">
        <f t="shared" si="30"/>
        <v>5323.924</v>
      </c>
    </row>
    <row r="116" spans="1:14" ht="15.75" customHeight="1">
      <c r="A116" s="497"/>
      <c r="B116" s="507"/>
      <c r="C116" s="240" t="s">
        <v>312</v>
      </c>
      <c r="D116" s="233">
        <v>1000</v>
      </c>
      <c r="E116" s="221">
        <v>600</v>
      </c>
      <c r="F116" s="247">
        <v>200</v>
      </c>
      <c r="G116" s="257">
        <v>2</v>
      </c>
      <c r="H116" s="222">
        <f>D116*E116*G116/1000000</f>
        <v>1.2</v>
      </c>
      <c r="I116" s="258">
        <f>D116*E116*F116*G116/1000000000</f>
        <v>0.24</v>
      </c>
      <c r="J116" s="267">
        <v>5308</v>
      </c>
      <c r="K116" s="324">
        <f t="shared" si="27"/>
        <v>902.36</v>
      </c>
      <c r="L116" s="270">
        <f t="shared" si="28"/>
        <v>1064.78</v>
      </c>
      <c r="M116" s="335">
        <f t="shared" si="29"/>
        <v>4511.8</v>
      </c>
      <c r="N116" s="223">
        <f t="shared" si="30"/>
        <v>5323.924</v>
      </c>
    </row>
    <row r="117" spans="1:14" s="7" customFormat="1" ht="15.75" customHeight="1">
      <c r="A117" s="520" t="s">
        <v>22</v>
      </c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</row>
    <row r="118" spans="1:14" ht="15.75" customHeight="1">
      <c r="A118" s="490" t="s">
        <v>28</v>
      </c>
      <c r="B118" s="515" t="s">
        <v>806</v>
      </c>
      <c r="C118" s="295" t="s">
        <v>312</v>
      </c>
      <c r="D118" s="296">
        <v>1200</v>
      </c>
      <c r="E118" s="297">
        <v>200</v>
      </c>
      <c r="F118" s="298">
        <v>50</v>
      </c>
      <c r="G118" s="299">
        <v>14</v>
      </c>
      <c r="H118" s="300">
        <f>D118*E118*G118/1000000</f>
        <v>3.36</v>
      </c>
      <c r="I118" s="301">
        <f>D118*E118*F118*G118/1000000000</f>
        <v>0.16800000000000001</v>
      </c>
      <c r="J118" s="265">
        <v>6648</v>
      </c>
      <c r="K118" s="329">
        <f t="shared" ref="K118:K133" si="33">ROUND(M118*F118/1000,2)</f>
        <v>282.54000000000002</v>
      </c>
      <c r="L118" s="302">
        <f t="shared" ref="L118:L133" si="34">ROUND(K118*1.18,2)</f>
        <v>333.4</v>
      </c>
      <c r="M118" s="340">
        <f t="shared" ref="M118:M133" si="35">ROUND(J118*(1-$N$8),2)</f>
        <v>5650.8</v>
      </c>
      <c r="N118" s="344">
        <f t="shared" ref="N118:N133" si="36">M118*1.18</f>
        <v>6667.9439999999995</v>
      </c>
    </row>
    <row r="119" spans="1:14" ht="15.75" customHeight="1">
      <c r="A119" s="490"/>
      <c r="B119" s="515"/>
      <c r="C119" s="238" t="s">
        <v>312</v>
      </c>
      <c r="D119" s="231">
        <v>1200</v>
      </c>
      <c r="E119" s="210">
        <v>200</v>
      </c>
      <c r="F119" s="245">
        <v>60</v>
      </c>
      <c r="G119" s="253">
        <v>12</v>
      </c>
      <c r="H119" s="211">
        <f t="shared" ref="H119:H133" si="37">D119*E119*G119/1000000</f>
        <v>2.88</v>
      </c>
      <c r="I119" s="254">
        <f t="shared" ref="I119:I133" si="38">D119*E119*F119*G119/1000000000</f>
        <v>0.17280000000000001</v>
      </c>
      <c r="J119" s="266">
        <v>6648</v>
      </c>
      <c r="K119" s="322">
        <f t="shared" si="33"/>
        <v>339.05</v>
      </c>
      <c r="L119" s="217">
        <f t="shared" si="34"/>
        <v>400.08</v>
      </c>
      <c r="M119" s="333">
        <f t="shared" si="35"/>
        <v>5650.8</v>
      </c>
      <c r="N119" s="215">
        <f t="shared" si="36"/>
        <v>6667.9439999999995</v>
      </c>
    </row>
    <row r="120" spans="1:14" ht="15.75" customHeight="1">
      <c r="A120" s="490"/>
      <c r="B120" s="515"/>
      <c r="C120" s="238" t="s">
        <v>312</v>
      </c>
      <c r="D120" s="231">
        <v>1200</v>
      </c>
      <c r="E120" s="210">
        <v>200</v>
      </c>
      <c r="F120" s="245">
        <v>70</v>
      </c>
      <c r="G120" s="253">
        <v>10</v>
      </c>
      <c r="H120" s="211">
        <f t="shared" si="37"/>
        <v>2.4</v>
      </c>
      <c r="I120" s="254">
        <f t="shared" si="38"/>
        <v>0.16800000000000001</v>
      </c>
      <c r="J120" s="266">
        <v>6648</v>
      </c>
      <c r="K120" s="322">
        <f t="shared" si="33"/>
        <v>395.56</v>
      </c>
      <c r="L120" s="217">
        <f t="shared" si="34"/>
        <v>466.76</v>
      </c>
      <c r="M120" s="333">
        <f t="shared" si="35"/>
        <v>5650.8</v>
      </c>
      <c r="N120" s="215">
        <f t="shared" si="36"/>
        <v>6667.9439999999995</v>
      </c>
    </row>
    <row r="121" spans="1:14" ht="15.75" customHeight="1">
      <c r="A121" s="490"/>
      <c r="B121" s="515"/>
      <c r="C121" s="238" t="s">
        <v>312</v>
      </c>
      <c r="D121" s="231">
        <v>1200</v>
      </c>
      <c r="E121" s="210">
        <v>200</v>
      </c>
      <c r="F121" s="245">
        <v>80</v>
      </c>
      <c r="G121" s="253">
        <v>10</v>
      </c>
      <c r="H121" s="211">
        <f t="shared" si="37"/>
        <v>2.4</v>
      </c>
      <c r="I121" s="254">
        <f t="shared" si="38"/>
        <v>0.192</v>
      </c>
      <c r="J121" s="266">
        <v>6648</v>
      </c>
      <c r="K121" s="322">
        <f t="shared" si="33"/>
        <v>452.06</v>
      </c>
      <c r="L121" s="217">
        <f t="shared" si="34"/>
        <v>533.42999999999995</v>
      </c>
      <c r="M121" s="333">
        <f t="shared" si="35"/>
        <v>5650.8</v>
      </c>
      <c r="N121" s="215">
        <f t="shared" si="36"/>
        <v>6667.9439999999995</v>
      </c>
    </row>
    <row r="122" spans="1:14" ht="15.75" customHeight="1">
      <c r="A122" s="490"/>
      <c r="B122" s="515"/>
      <c r="C122" s="238" t="s">
        <v>312</v>
      </c>
      <c r="D122" s="231">
        <v>1200</v>
      </c>
      <c r="E122" s="210">
        <v>200</v>
      </c>
      <c r="F122" s="245">
        <v>90</v>
      </c>
      <c r="G122" s="253">
        <v>8</v>
      </c>
      <c r="H122" s="211">
        <f t="shared" si="37"/>
        <v>1.92</v>
      </c>
      <c r="I122" s="254">
        <f t="shared" si="38"/>
        <v>0.17280000000000001</v>
      </c>
      <c r="J122" s="266">
        <v>6648</v>
      </c>
      <c r="K122" s="322">
        <f t="shared" si="33"/>
        <v>508.57</v>
      </c>
      <c r="L122" s="217">
        <f t="shared" si="34"/>
        <v>600.11</v>
      </c>
      <c r="M122" s="333">
        <f t="shared" si="35"/>
        <v>5650.8</v>
      </c>
      <c r="N122" s="215">
        <f t="shared" si="36"/>
        <v>6667.9439999999995</v>
      </c>
    </row>
    <row r="123" spans="1:14" ht="15.75" customHeight="1">
      <c r="A123" s="490"/>
      <c r="B123" s="515"/>
      <c r="C123" s="238" t="s">
        <v>312</v>
      </c>
      <c r="D123" s="231">
        <v>1200</v>
      </c>
      <c r="E123" s="210">
        <v>200</v>
      </c>
      <c r="F123" s="245">
        <v>100</v>
      </c>
      <c r="G123" s="253">
        <v>8</v>
      </c>
      <c r="H123" s="211">
        <f t="shared" si="37"/>
        <v>1.92</v>
      </c>
      <c r="I123" s="254">
        <f t="shared" si="38"/>
        <v>0.192</v>
      </c>
      <c r="J123" s="266">
        <v>6648</v>
      </c>
      <c r="K123" s="322">
        <f t="shared" si="33"/>
        <v>565.08000000000004</v>
      </c>
      <c r="L123" s="217">
        <f t="shared" si="34"/>
        <v>666.79</v>
      </c>
      <c r="M123" s="333">
        <f t="shared" si="35"/>
        <v>5650.8</v>
      </c>
      <c r="N123" s="215">
        <f t="shared" si="36"/>
        <v>6667.9439999999995</v>
      </c>
    </row>
    <row r="124" spans="1:14" ht="15.75" customHeight="1">
      <c r="A124" s="490"/>
      <c r="B124" s="515"/>
      <c r="C124" s="238" t="s">
        <v>312</v>
      </c>
      <c r="D124" s="231">
        <v>1200</v>
      </c>
      <c r="E124" s="210">
        <v>200</v>
      </c>
      <c r="F124" s="245">
        <v>110</v>
      </c>
      <c r="G124" s="253">
        <v>6</v>
      </c>
      <c r="H124" s="211">
        <f t="shared" si="37"/>
        <v>1.44</v>
      </c>
      <c r="I124" s="254">
        <f t="shared" si="38"/>
        <v>0.15840000000000001</v>
      </c>
      <c r="J124" s="266">
        <v>6648</v>
      </c>
      <c r="K124" s="322">
        <f t="shared" si="33"/>
        <v>621.59</v>
      </c>
      <c r="L124" s="217">
        <f t="shared" si="34"/>
        <v>733.48</v>
      </c>
      <c r="M124" s="333">
        <f t="shared" si="35"/>
        <v>5650.8</v>
      </c>
      <c r="N124" s="215">
        <f t="shared" si="36"/>
        <v>6667.9439999999995</v>
      </c>
    </row>
    <row r="125" spans="1:14" ht="15.75" customHeight="1">
      <c r="A125" s="490"/>
      <c r="B125" s="515"/>
      <c r="C125" s="238" t="s">
        <v>312</v>
      </c>
      <c r="D125" s="231">
        <v>1200</v>
      </c>
      <c r="E125" s="210">
        <v>200</v>
      </c>
      <c r="F125" s="245">
        <v>120</v>
      </c>
      <c r="G125" s="253">
        <v>6</v>
      </c>
      <c r="H125" s="211">
        <f t="shared" si="37"/>
        <v>1.44</v>
      </c>
      <c r="I125" s="254">
        <f t="shared" si="38"/>
        <v>0.17280000000000001</v>
      </c>
      <c r="J125" s="266">
        <v>6648</v>
      </c>
      <c r="K125" s="322">
        <f t="shared" si="33"/>
        <v>678.1</v>
      </c>
      <c r="L125" s="217">
        <f t="shared" si="34"/>
        <v>800.16</v>
      </c>
      <c r="M125" s="333">
        <f t="shared" si="35"/>
        <v>5650.8</v>
      </c>
      <c r="N125" s="215">
        <f t="shared" si="36"/>
        <v>6667.9439999999995</v>
      </c>
    </row>
    <row r="126" spans="1:14" ht="15.75" customHeight="1">
      <c r="A126" s="490"/>
      <c r="B126" s="515"/>
      <c r="C126" s="238" t="s">
        <v>312</v>
      </c>
      <c r="D126" s="231">
        <v>1200</v>
      </c>
      <c r="E126" s="210">
        <v>200</v>
      </c>
      <c r="F126" s="245">
        <v>130</v>
      </c>
      <c r="G126" s="253">
        <v>6</v>
      </c>
      <c r="H126" s="211">
        <f t="shared" si="37"/>
        <v>1.44</v>
      </c>
      <c r="I126" s="254">
        <f t="shared" si="38"/>
        <v>0.18720000000000001</v>
      </c>
      <c r="J126" s="266">
        <v>6648</v>
      </c>
      <c r="K126" s="322">
        <f t="shared" si="33"/>
        <v>734.6</v>
      </c>
      <c r="L126" s="217">
        <f t="shared" si="34"/>
        <v>866.83</v>
      </c>
      <c r="M126" s="333">
        <f t="shared" si="35"/>
        <v>5650.8</v>
      </c>
      <c r="N126" s="215">
        <f t="shared" si="36"/>
        <v>6667.9439999999995</v>
      </c>
    </row>
    <row r="127" spans="1:14" ht="15.75" customHeight="1">
      <c r="A127" s="490"/>
      <c r="B127" s="515"/>
      <c r="C127" s="238" t="s">
        <v>312</v>
      </c>
      <c r="D127" s="231">
        <v>1200</v>
      </c>
      <c r="E127" s="210">
        <v>200</v>
      </c>
      <c r="F127" s="245">
        <v>140</v>
      </c>
      <c r="G127" s="253">
        <v>4</v>
      </c>
      <c r="H127" s="211">
        <f t="shared" si="37"/>
        <v>0.96</v>
      </c>
      <c r="I127" s="254">
        <f t="shared" si="38"/>
        <v>0.13439999999999999</v>
      </c>
      <c r="J127" s="266">
        <v>6648</v>
      </c>
      <c r="K127" s="322">
        <f t="shared" si="33"/>
        <v>791.11</v>
      </c>
      <c r="L127" s="217">
        <f t="shared" si="34"/>
        <v>933.51</v>
      </c>
      <c r="M127" s="333">
        <f t="shared" si="35"/>
        <v>5650.8</v>
      </c>
      <c r="N127" s="215">
        <f t="shared" si="36"/>
        <v>6667.9439999999995</v>
      </c>
    </row>
    <row r="128" spans="1:14" ht="15.75" customHeight="1">
      <c r="A128" s="490"/>
      <c r="B128" s="515"/>
      <c r="C128" s="238" t="s">
        <v>312</v>
      </c>
      <c r="D128" s="231">
        <v>1200</v>
      </c>
      <c r="E128" s="210">
        <v>200</v>
      </c>
      <c r="F128" s="245">
        <v>150</v>
      </c>
      <c r="G128" s="253">
        <v>4</v>
      </c>
      <c r="H128" s="211">
        <f t="shared" si="37"/>
        <v>0.96</v>
      </c>
      <c r="I128" s="254">
        <f t="shared" si="38"/>
        <v>0.14399999999999999</v>
      </c>
      <c r="J128" s="266">
        <v>6648</v>
      </c>
      <c r="K128" s="322">
        <f t="shared" si="33"/>
        <v>847.62</v>
      </c>
      <c r="L128" s="217">
        <f t="shared" si="34"/>
        <v>1000.19</v>
      </c>
      <c r="M128" s="333">
        <f t="shared" si="35"/>
        <v>5650.8</v>
      </c>
      <c r="N128" s="215">
        <f t="shared" si="36"/>
        <v>6667.9439999999995</v>
      </c>
    </row>
    <row r="129" spans="1:14" ht="15.75" customHeight="1">
      <c r="A129" s="490"/>
      <c r="B129" s="515"/>
      <c r="C129" s="238" t="s">
        <v>312</v>
      </c>
      <c r="D129" s="231">
        <v>1200</v>
      </c>
      <c r="E129" s="210">
        <v>200</v>
      </c>
      <c r="F129" s="245">
        <v>160</v>
      </c>
      <c r="G129" s="253">
        <v>4</v>
      </c>
      <c r="H129" s="211">
        <f t="shared" si="37"/>
        <v>0.96</v>
      </c>
      <c r="I129" s="254">
        <f t="shared" si="38"/>
        <v>0.15359999999999999</v>
      </c>
      <c r="J129" s="266">
        <v>6648</v>
      </c>
      <c r="K129" s="322">
        <f t="shared" si="33"/>
        <v>904.13</v>
      </c>
      <c r="L129" s="217">
        <f t="shared" si="34"/>
        <v>1066.8699999999999</v>
      </c>
      <c r="M129" s="333">
        <f t="shared" si="35"/>
        <v>5650.8</v>
      </c>
      <c r="N129" s="215">
        <f t="shared" si="36"/>
        <v>6667.9439999999995</v>
      </c>
    </row>
    <row r="130" spans="1:14" ht="15.75" customHeight="1">
      <c r="A130" s="490"/>
      <c r="B130" s="515"/>
      <c r="C130" s="238" t="s">
        <v>312</v>
      </c>
      <c r="D130" s="231">
        <v>1200</v>
      </c>
      <c r="E130" s="210">
        <v>200</v>
      </c>
      <c r="F130" s="245">
        <v>170</v>
      </c>
      <c r="G130" s="253">
        <v>4</v>
      </c>
      <c r="H130" s="211">
        <f t="shared" si="37"/>
        <v>0.96</v>
      </c>
      <c r="I130" s="254">
        <f t="shared" si="38"/>
        <v>0.16320000000000001</v>
      </c>
      <c r="J130" s="266">
        <v>6648</v>
      </c>
      <c r="K130" s="322">
        <f t="shared" si="33"/>
        <v>960.64</v>
      </c>
      <c r="L130" s="217">
        <f t="shared" si="34"/>
        <v>1133.56</v>
      </c>
      <c r="M130" s="333">
        <f t="shared" si="35"/>
        <v>5650.8</v>
      </c>
      <c r="N130" s="215">
        <f t="shared" si="36"/>
        <v>6667.9439999999995</v>
      </c>
    </row>
    <row r="131" spans="1:14" ht="15.75" customHeight="1">
      <c r="A131" s="490"/>
      <c r="B131" s="515"/>
      <c r="C131" s="238" t="s">
        <v>312</v>
      </c>
      <c r="D131" s="231">
        <v>1200</v>
      </c>
      <c r="E131" s="210">
        <v>200</v>
      </c>
      <c r="F131" s="245">
        <v>180</v>
      </c>
      <c r="G131" s="253">
        <v>4</v>
      </c>
      <c r="H131" s="211">
        <f t="shared" si="37"/>
        <v>0.96</v>
      </c>
      <c r="I131" s="254">
        <f t="shared" si="38"/>
        <v>0.17280000000000001</v>
      </c>
      <c r="J131" s="266">
        <v>6648</v>
      </c>
      <c r="K131" s="322">
        <f t="shared" si="33"/>
        <v>1017.14</v>
      </c>
      <c r="L131" s="217">
        <f t="shared" si="34"/>
        <v>1200.23</v>
      </c>
      <c r="M131" s="333">
        <f t="shared" si="35"/>
        <v>5650.8</v>
      </c>
      <c r="N131" s="215">
        <f t="shared" si="36"/>
        <v>6667.9439999999995</v>
      </c>
    </row>
    <row r="132" spans="1:14" ht="15.75" customHeight="1">
      <c r="A132" s="490"/>
      <c r="B132" s="515"/>
      <c r="C132" s="238" t="s">
        <v>312</v>
      </c>
      <c r="D132" s="231">
        <v>1200</v>
      </c>
      <c r="E132" s="210">
        <v>200</v>
      </c>
      <c r="F132" s="245">
        <v>190</v>
      </c>
      <c r="G132" s="253">
        <v>4</v>
      </c>
      <c r="H132" s="211">
        <f t="shared" si="37"/>
        <v>0.96</v>
      </c>
      <c r="I132" s="254">
        <f t="shared" si="38"/>
        <v>0.18240000000000001</v>
      </c>
      <c r="J132" s="266">
        <v>6648</v>
      </c>
      <c r="K132" s="322">
        <f t="shared" si="33"/>
        <v>1073.6500000000001</v>
      </c>
      <c r="L132" s="217">
        <f t="shared" si="34"/>
        <v>1266.9100000000001</v>
      </c>
      <c r="M132" s="333">
        <f t="shared" si="35"/>
        <v>5650.8</v>
      </c>
      <c r="N132" s="215">
        <f t="shared" si="36"/>
        <v>6667.9439999999995</v>
      </c>
    </row>
    <row r="133" spans="1:14" ht="15.75" customHeight="1">
      <c r="A133" s="490"/>
      <c r="B133" s="515"/>
      <c r="C133" s="243" t="s">
        <v>312</v>
      </c>
      <c r="D133" s="236">
        <v>1200</v>
      </c>
      <c r="E133" s="218">
        <v>200</v>
      </c>
      <c r="F133" s="250">
        <v>200</v>
      </c>
      <c r="G133" s="263">
        <v>4</v>
      </c>
      <c r="H133" s="219">
        <f t="shared" si="37"/>
        <v>0.96</v>
      </c>
      <c r="I133" s="264">
        <f t="shared" si="38"/>
        <v>0.192</v>
      </c>
      <c r="J133" s="268">
        <v>6648</v>
      </c>
      <c r="K133" s="327">
        <f t="shared" si="33"/>
        <v>1130.1600000000001</v>
      </c>
      <c r="L133" s="220">
        <f t="shared" si="34"/>
        <v>1333.59</v>
      </c>
      <c r="M133" s="338">
        <f t="shared" si="35"/>
        <v>5650.8</v>
      </c>
      <c r="N133" s="345">
        <f t="shared" si="36"/>
        <v>6667.9439999999995</v>
      </c>
    </row>
    <row r="134" spans="1:14" ht="15.75" customHeight="1">
      <c r="B134" s="200"/>
      <c r="C134" s="200"/>
      <c r="D134" s="200"/>
      <c r="E134" s="200"/>
      <c r="F134" s="200"/>
      <c r="G134" s="200"/>
      <c r="H134" s="200"/>
      <c r="I134" s="200"/>
      <c r="L134" s="183"/>
      <c r="N134" s="202"/>
    </row>
    <row r="135" spans="1:14" ht="15.75" customHeight="1">
      <c r="A135" s="471" t="s">
        <v>788</v>
      </c>
      <c r="B135" s="375"/>
      <c r="C135" s="375"/>
      <c r="D135" s="200"/>
      <c r="E135" s="200"/>
      <c r="F135" s="200"/>
      <c r="G135" s="200"/>
      <c r="H135" s="200"/>
      <c r="I135" s="200"/>
      <c r="L135" s="183"/>
      <c r="N135" s="202"/>
    </row>
    <row r="136" spans="1:14" ht="15.75" customHeight="1">
      <c r="B136" s="200"/>
      <c r="C136" s="200"/>
      <c r="D136" s="200"/>
      <c r="E136" s="200"/>
      <c r="F136" s="200"/>
      <c r="G136" s="200"/>
      <c r="H136" s="200"/>
      <c r="I136" s="200"/>
      <c r="L136" s="183"/>
      <c r="N136" s="202"/>
    </row>
    <row r="137" spans="1:14" ht="15.75" customHeight="1">
      <c r="A137" s="192" t="s">
        <v>11</v>
      </c>
      <c r="B137" s="193"/>
      <c r="D137" s="193"/>
      <c r="E137" s="193"/>
      <c r="F137" s="193"/>
      <c r="G137" s="193"/>
      <c r="H137" s="194"/>
      <c r="I137" s="194"/>
      <c r="J137" s="195"/>
      <c r="L137" s="183"/>
      <c r="N137" s="194"/>
    </row>
    <row r="138" spans="1:14" ht="15.75" customHeight="1">
      <c r="A138" s="196" t="s">
        <v>485</v>
      </c>
      <c r="C138" s="185"/>
      <c r="D138" s="185"/>
      <c r="E138" s="185"/>
      <c r="F138" s="185"/>
      <c r="G138" s="185"/>
      <c r="H138" s="185"/>
      <c r="I138" s="185"/>
      <c r="L138" s="183"/>
      <c r="N138" s="199" t="s">
        <v>12</v>
      </c>
    </row>
    <row r="139" spans="1:14" s="8" customFormat="1" ht="15.75" customHeight="1">
      <c r="A139" s="319" t="s">
        <v>486</v>
      </c>
      <c r="B139" s="185"/>
      <c r="C139" s="185"/>
      <c r="D139" s="185"/>
      <c r="E139" s="185"/>
      <c r="F139" s="185"/>
      <c r="G139" s="185"/>
      <c r="H139" s="185"/>
      <c r="I139" s="185"/>
      <c r="J139" s="198"/>
      <c r="K139" s="198"/>
      <c r="L139" s="183"/>
      <c r="M139" s="198"/>
      <c r="N139" s="201" t="s">
        <v>468</v>
      </c>
    </row>
    <row r="140" spans="1:14" s="8" customFormat="1" ht="15.75" customHeight="1">
      <c r="A140" s="196" t="s">
        <v>487</v>
      </c>
      <c r="B140" s="200"/>
      <c r="C140" s="200"/>
      <c r="D140" s="200"/>
      <c r="E140" s="200"/>
      <c r="F140" s="200"/>
      <c r="G140" s="200"/>
      <c r="H140" s="200"/>
      <c r="I140" s="200"/>
      <c r="J140" s="182"/>
      <c r="K140" s="182"/>
      <c r="L140" s="183"/>
      <c r="M140" s="197"/>
      <c r="N140" s="202" t="s">
        <v>27</v>
      </c>
    </row>
    <row r="141" spans="1:14" ht="15.75" customHeight="1">
      <c r="A141" s="196" t="s">
        <v>374</v>
      </c>
      <c r="B141" s="200"/>
      <c r="C141" s="200"/>
      <c r="D141" s="200"/>
      <c r="E141" s="200"/>
      <c r="F141" s="200"/>
      <c r="G141" s="200"/>
      <c r="H141" s="200"/>
      <c r="I141" s="200"/>
      <c r="L141" s="183"/>
      <c r="N141" s="201" t="s">
        <v>268</v>
      </c>
    </row>
    <row r="142" spans="1:14" ht="15.75" customHeight="1">
      <c r="A142" s="196" t="s">
        <v>817</v>
      </c>
      <c r="B142" s="183"/>
      <c r="N142" s="201" t="s">
        <v>269</v>
      </c>
    </row>
    <row r="143" spans="1:14" ht="15.75" customHeight="1">
      <c r="A143" s="319" t="s">
        <v>493</v>
      </c>
      <c r="B143" s="183"/>
      <c r="N143" s="203" t="s">
        <v>469</v>
      </c>
    </row>
    <row r="144" spans="1:14" ht="15.75" customHeight="1">
      <c r="A144" s="196" t="s">
        <v>494</v>
      </c>
      <c r="B144" s="183"/>
      <c r="C144" s="185"/>
      <c r="D144" s="185"/>
      <c r="E144" s="185"/>
      <c r="F144" s="185"/>
      <c r="N144" s="120"/>
    </row>
    <row r="145" spans="2:14">
      <c r="B145" s="183"/>
      <c r="D145" s="193"/>
      <c r="E145" s="193"/>
      <c r="F145" s="193"/>
      <c r="G145" s="193"/>
      <c r="H145" s="194"/>
      <c r="I145" s="194"/>
      <c r="J145" s="195"/>
      <c r="L145" s="183"/>
      <c r="N145" s="194"/>
    </row>
    <row r="146" spans="2:14">
      <c r="B146" s="183"/>
      <c r="C146" s="185"/>
      <c r="D146" s="185"/>
      <c r="E146" s="185"/>
      <c r="F146" s="185"/>
      <c r="G146" s="185"/>
      <c r="H146" s="185"/>
      <c r="I146" s="185"/>
      <c r="L146" s="183"/>
      <c r="N146" s="199"/>
    </row>
    <row r="147" spans="2:14">
      <c r="C147" s="185"/>
      <c r="D147" s="185"/>
      <c r="E147" s="185"/>
      <c r="F147" s="185"/>
      <c r="G147" s="185"/>
      <c r="H147" s="185"/>
      <c r="I147" s="185"/>
      <c r="J147" s="198"/>
      <c r="K147" s="198"/>
      <c r="L147" s="183"/>
      <c r="M147" s="198"/>
      <c r="N147" s="201"/>
    </row>
    <row r="148" spans="2:14">
      <c r="C148" s="200"/>
      <c r="D148" s="200"/>
      <c r="E148" s="200"/>
      <c r="F148" s="200"/>
      <c r="G148" s="200"/>
      <c r="H148" s="200"/>
      <c r="I148" s="200"/>
      <c r="L148" s="183"/>
      <c r="N148" s="202"/>
    </row>
    <row r="149" spans="2:14">
      <c r="C149" s="200"/>
      <c r="D149" s="200"/>
      <c r="E149" s="200"/>
      <c r="F149" s="200"/>
      <c r="G149" s="200"/>
      <c r="H149" s="200"/>
      <c r="I149" s="200"/>
      <c r="L149" s="183"/>
      <c r="N149" s="201"/>
    </row>
    <row r="150" spans="2:14">
      <c r="N150" s="201"/>
    </row>
    <row r="151" spans="2:14">
      <c r="N151" s="203"/>
    </row>
    <row r="152" spans="2:14">
      <c r="C152" s="185"/>
      <c r="D152" s="185"/>
      <c r="E152" s="185"/>
      <c r="F152" s="185"/>
      <c r="N152" s="120"/>
    </row>
    <row r="153" spans="2:14">
      <c r="N153" s="201"/>
    </row>
    <row r="154" spans="2:14">
      <c r="C154" s="185"/>
      <c r="D154" s="185"/>
      <c r="E154" s="185"/>
      <c r="F154" s="185"/>
      <c r="N154" s="201"/>
    </row>
    <row r="155" spans="2:14">
      <c r="N155" s="203"/>
    </row>
  </sheetData>
  <customSheetViews>
    <customSheetView guid="{3066E766-2DBB-45F3-A2D6-9FEF3BE8F3F5}" scale="95" showPageBreaks="1" showGridLines="0" zeroValues="0" fitToPage="1" printArea="1" view="pageBreakPreview" showRuler="0">
      <pane ySplit="6" topLeftCell="A7" activePane="bottomLeft" state="frozen"/>
      <selection pane="bottomLeft" activeCell="A8" sqref="A8:C24"/>
      <pageMargins left="0.78740157480314965" right="0.78740157480314965" top="0.6692913385826772" bottom="0.62992125984251968" header="0.51181102362204722" footer="0.51181102362204722"/>
      <printOptions horizontalCentered="1"/>
      <pageSetup paperSize="9" scale="64" orientation="portrait" r:id="rId1"/>
      <headerFooter alignWithMargins="0"/>
    </customSheetView>
  </customSheetViews>
  <mergeCells count="26">
    <mergeCell ref="A117:N117"/>
    <mergeCell ref="B118:B133"/>
    <mergeCell ref="A118:A133"/>
    <mergeCell ref="B101:B116"/>
    <mergeCell ref="A101:A116"/>
    <mergeCell ref="A100:N100"/>
    <mergeCell ref="A97:A99"/>
    <mergeCell ref="B97:B99"/>
    <mergeCell ref="A13:A33"/>
    <mergeCell ref="A34:A51"/>
    <mergeCell ref="A53:A72"/>
    <mergeCell ref="A73:A95"/>
    <mergeCell ref="A52:N52"/>
    <mergeCell ref="B73:B95"/>
    <mergeCell ref="B53:B72"/>
    <mergeCell ref="B34:B51"/>
    <mergeCell ref="B13:B33"/>
    <mergeCell ref="A1:N1"/>
    <mergeCell ref="A2:N2"/>
    <mergeCell ref="A4:N4"/>
    <mergeCell ref="A6:N6"/>
    <mergeCell ref="A96:N96"/>
    <mergeCell ref="D10:F10"/>
    <mergeCell ref="G10:I10"/>
    <mergeCell ref="K10:N10"/>
    <mergeCell ref="A12:N12"/>
  </mergeCells>
  <phoneticPr fontId="0" type="noConversion"/>
  <hyperlinks>
    <hyperlink ref="A8" location="Оглавление!A1" display="К оглавлению"/>
    <hyperlink ref="A135" location="'Сопутствующая продукция'!A165" display="СОПУТСТВУЮЩАЯ ПРОДУКЦИЯ ДЛЯ ШТУКАТУРНЫХ ФАСАДОВ (СИСТЕМА ROCKFACADE)"/>
  </hyperlinks>
  <printOptions horizontalCentered="1"/>
  <pageMargins left="0.25" right="0.25" top="0.75" bottom="0.75" header="0.3" footer="0.3"/>
  <pageSetup paperSize="9" scale="51" fitToHeight="0" orientation="portrait" r:id="rId2"/>
  <headerFooter alignWithMargins="0"/>
  <rowBreaks count="1" manualBreakCount="1">
    <brk id="92" max="1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showGridLines="0" view="pageBreakPreview" zoomScale="80" zoomScaleNormal="80" zoomScaleSheetLayoutView="80" zoomScalePageLayoutView="75" workbookViewId="0">
      <pane ySplit="11" topLeftCell="A12" activePane="bottomLeft" state="frozen"/>
      <selection pane="bottomLeft" activeCell="I15" sqref="I15"/>
    </sheetView>
  </sheetViews>
  <sheetFormatPr defaultRowHeight="15"/>
  <cols>
    <col min="1" max="1" width="26.140625" style="185" customWidth="1"/>
    <col min="2" max="2" width="43.7109375" style="183" customWidth="1"/>
    <col min="3" max="3" width="12.5703125" style="183" customWidth="1"/>
    <col min="4" max="6" width="11" style="183" customWidth="1"/>
    <col min="7" max="9" width="10.7109375" style="183" customWidth="1"/>
    <col min="10" max="10" width="13" style="182" hidden="1" customWidth="1"/>
    <col min="11" max="11" width="12.5703125" style="182" customWidth="1"/>
    <col min="12" max="14" width="12.5703125" style="197" customWidth="1"/>
    <col min="15" max="16384" width="9.140625" style="120"/>
  </cols>
  <sheetData>
    <row r="1" spans="1:14" s="183" customFormat="1" ht="23.25">
      <c r="A1" s="480" t="s">
        <v>41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4" s="183" customFormat="1" ht="23.25">
      <c r="A2" s="480" t="s">
        <v>323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</row>
    <row r="3" spans="1:14" s="183" customFormat="1" ht="12.75" customHeight="1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s="183" customFormat="1" ht="18.75">
      <c r="A4" s="481" t="str">
        <f>Оглавление!A4</f>
        <v xml:space="preserve"> от 1 июня 2018 года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</row>
    <row r="5" spans="1:14" s="183" customFormat="1" ht="12.7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320"/>
      <c r="L5" s="207"/>
      <c r="M5" s="320"/>
      <c r="N5" s="207"/>
    </row>
    <row r="6" spans="1:14" s="183" customFormat="1" ht="25.5" customHeight="1">
      <c r="A6" s="513" t="s">
        <v>372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</row>
    <row r="7" spans="1:14" s="183" customFormat="1" ht="12.75" customHeight="1">
      <c r="A7" s="184"/>
      <c r="B7" s="179"/>
      <c r="C7" s="179"/>
      <c r="D7" s="179"/>
      <c r="E7" s="179"/>
      <c r="F7" s="179"/>
      <c r="G7" s="179"/>
      <c r="H7" s="179"/>
      <c r="I7" s="179"/>
      <c r="J7" s="185"/>
      <c r="K7" s="185"/>
      <c r="L7" s="179"/>
      <c r="M7" s="179"/>
      <c r="N7" s="179"/>
    </row>
    <row r="8" spans="1:14" s="183" customFormat="1" ht="15" customHeight="1">
      <c r="A8" s="206" t="s">
        <v>352</v>
      </c>
      <c r="B8" s="179"/>
      <c r="C8" s="179"/>
      <c r="D8" s="179"/>
      <c r="E8" s="179"/>
      <c r="F8" s="179"/>
      <c r="G8" s="179"/>
      <c r="H8" s="179"/>
      <c r="I8" s="179"/>
      <c r="J8" s="185"/>
      <c r="K8" s="185"/>
      <c r="L8" s="179"/>
      <c r="M8" s="568" t="s">
        <v>35</v>
      </c>
      <c r="N8" s="569">
        <v>0.15</v>
      </c>
    </row>
    <row r="9" spans="1:14" s="183" customFormat="1" ht="12.7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5"/>
    </row>
    <row r="10" spans="1:14" s="180" customFormat="1" ht="14.25" customHeight="1">
      <c r="D10" s="491" t="s">
        <v>2</v>
      </c>
      <c r="E10" s="492"/>
      <c r="F10" s="493"/>
      <c r="G10" s="491" t="s">
        <v>470</v>
      </c>
      <c r="H10" s="492"/>
      <c r="I10" s="493"/>
      <c r="J10" s="187"/>
      <c r="K10" s="494" t="s">
        <v>38</v>
      </c>
      <c r="L10" s="494"/>
      <c r="M10" s="494"/>
      <c r="N10" s="494"/>
    </row>
    <row r="11" spans="1:14" s="180" customFormat="1" ht="30">
      <c r="A11" s="181" t="s">
        <v>1</v>
      </c>
      <c r="B11" s="181" t="s">
        <v>37</v>
      </c>
      <c r="C11" s="181" t="s">
        <v>488</v>
      </c>
      <c r="D11" s="181" t="s">
        <v>3</v>
      </c>
      <c r="E11" s="181" t="s">
        <v>4</v>
      </c>
      <c r="F11" s="181" t="s">
        <v>5</v>
      </c>
      <c r="G11" s="181" t="s">
        <v>471</v>
      </c>
      <c r="H11" s="181" t="s">
        <v>472</v>
      </c>
      <c r="I11" s="181" t="s">
        <v>473</v>
      </c>
      <c r="J11" s="188" t="s">
        <v>478</v>
      </c>
      <c r="K11" s="205" t="s">
        <v>480</v>
      </c>
      <c r="L11" s="205" t="s">
        <v>481</v>
      </c>
      <c r="M11" s="205" t="s">
        <v>484</v>
      </c>
      <c r="N11" s="205" t="s">
        <v>479</v>
      </c>
    </row>
    <row r="12" spans="1:14" s="7" customFormat="1" ht="15" customHeight="1">
      <c r="A12" s="520" t="s">
        <v>413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</row>
    <row r="13" spans="1:14" s="5" customFormat="1" ht="15" customHeight="1">
      <c r="A13" s="495" t="s">
        <v>358</v>
      </c>
      <c r="B13" s="511" t="s">
        <v>813</v>
      </c>
      <c r="C13" s="295" t="s">
        <v>312</v>
      </c>
      <c r="D13" s="296">
        <v>1000</v>
      </c>
      <c r="E13" s="297">
        <v>600</v>
      </c>
      <c r="F13" s="298">
        <v>60</v>
      </c>
      <c r="G13" s="299">
        <v>4</v>
      </c>
      <c r="H13" s="300">
        <f t="shared" ref="H13:H57" si="0">D13*E13*G13/1000000</f>
        <v>2.4</v>
      </c>
      <c r="I13" s="301">
        <f t="shared" ref="I13:I57" si="1">D13*E13*F13*G13/1000000000</f>
        <v>0.14399999999999999</v>
      </c>
      <c r="J13" s="265">
        <v>8444</v>
      </c>
      <c r="K13" s="329">
        <f t="shared" ref="K13" si="2">ROUND(M13*F13/1000,2)</f>
        <v>430.64</v>
      </c>
      <c r="L13" s="302">
        <f t="shared" ref="L13:L76" si="3">ROUND(K13*1.18,2)</f>
        <v>508.16</v>
      </c>
      <c r="M13" s="340">
        <f t="shared" ref="M13" si="4">ROUND(J13*(1-$N$8),2)</f>
        <v>7177.4</v>
      </c>
      <c r="N13" s="344">
        <f t="shared" ref="N13:N76" si="5">M13*1.18</f>
        <v>8469.3319999999985</v>
      </c>
    </row>
    <row r="14" spans="1:14" s="5" customFormat="1" ht="15" customHeight="1">
      <c r="A14" s="496"/>
      <c r="B14" s="519"/>
      <c r="C14" s="238" t="s">
        <v>312</v>
      </c>
      <c r="D14" s="231">
        <v>1000</v>
      </c>
      <c r="E14" s="210">
        <v>600</v>
      </c>
      <c r="F14" s="245">
        <v>70</v>
      </c>
      <c r="G14" s="253">
        <v>4</v>
      </c>
      <c r="H14" s="211">
        <f t="shared" si="0"/>
        <v>2.4</v>
      </c>
      <c r="I14" s="254">
        <f t="shared" si="1"/>
        <v>0.16800000000000001</v>
      </c>
      <c r="J14" s="266">
        <v>8060</v>
      </c>
      <c r="K14" s="322">
        <f t="shared" ref="K14" si="6">ROUND(M14*F14/1000,2)</f>
        <v>479.57</v>
      </c>
      <c r="L14" s="217">
        <f t="shared" si="3"/>
        <v>565.89</v>
      </c>
      <c r="M14" s="333">
        <f>ROUND(J14*(1-$N$8),2)</f>
        <v>6851</v>
      </c>
      <c r="N14" s="215">
        <f t="shared" si="5"/>
        <v>8084.1799999999994</v>
      </c>
    </row>
    <row r="15" spans="1:14" s="5" customFormat="1" ht="15" customHeight="1">
      <c r="A15" s="496"/>
      <c r="B15" s="519"/>
      <c r="C15" s="238" t="s">
        <v>312</v>
      </c>
      <c r="D15" s="231">
        <v>1000</v>
      </c>
      <c r="E15" s="210">
        <v>600</v>
      </c>
      <c r="F15" s="245">
        <v>80</v>
      </c>
      <c r="G15" s="253">
        <v>3</v>
      </c>
      <c r="H15" s="211">
        <f t="shared" si="0"/>
        <v>1.8</v>
      </c>
      <c r="I15" s="254">
        <f t="shared" si="1"/>
        <v>0.14399999999999999</v>
      </c>
      <c r="J15" s="266">
        <v>7760</v>
      </c>
      <c r="K15" s="322">
        <f t="shared" ref="K15:K57" si="7">ROUND(M15*F15/1000,2)</f>
        <v>527.67999999999995</v>
      </c>
      <c r="L15" s="217">
        <f t="shared" si="3"/>
        <v>622.66</v>
      </c>
      <c r="M15" s="333">
        <f t="shared" ref="M15:M57" si="8">ROUND(J15*(1-$N$8),2)</f>
        <v>6596</v>
      </c>
      <c r="N15" s="215">
        <f t="shared" si="5"/>
        <v>7783.28</v>
      </c>
    </row>
    <row r="16" spans="1:14" s="5" customFormat="1" ht="15" customHeight="1">
      <c r="A16" s="496"/>
      <c r="B16" s="519"/>
      <c r="C16" s="238" t="s">
        <v>312</v>
      </c>
      <c r="D16" s="231">
        <v>1000</v>
      </c>
      <c r="E16" s="210">
        <v>600</v>
      </c>
      <c r="F16" s="245">
        <v>90</v>
      </c>
      <c r="G16" s="253">
        <v>3</v>
      </c>
      <c r="H16" s="211">
        <f t="shared" si="0"/>
        <v>1.8</v>
      </c>
      <c r="I16" s="254">
        <f t="shared" si="1"/>
        <v>0.16200000000000001</v>
      </c>
      <c r="J16" s="266">
        <v>7536</v>
      </c>
      <c r="K16" s="322">
        <f t="shared" si="7"/>
        <v>576.5</v>
      </c>
      <c r="L16" s="217">
        <f t="shared" si="3"/>
        <v>680.27</v>
      </c>
      <c r="M16" s="333">
        <f t="shared" si="8"/>
        <v>6405.6</v>
      </c>
      <c r="N16" s="215">
        <f t="shared" si="5"/>
        <v>7558.6080000000002</v>
      </c>
    </row>
    <row r="17" spans="1:14" s="5" customFormat="1" ht="15" customHeight="1">
      <c r="A17" s="496"/>
      <c r="B17" s="519"/>
      <c r="C17" s="303" t="s">
        <v>311</v>
      </c>
      <c r="D17" s="304">
        <v>1000</v>
      </c>
      <c r="E17" s="305">
        <v>600</v>
      </c>
      <c r="F17" s="306">
        <v>100</v>
      </c>
      <c r="G17" s="307">
        <v>2</v>
      </c>
      <c r="H17" s="308">
        <f t="shared" si="0"/>
        <v>1.2</v>
      </c>
      <c r="I17" s="309">
        <f t="shared" si="1"/>
        <v>0.12</v>
      </c>
      <c r="J17" s="282">
        <v>7280</v>
      </c>
      <c r="K17" s="330">
        <f t="shared" si="7"/>
        <v>618.79999999999995</v>
      </c>
      <c r="L17" s="283">
        <f t="shared" si="3"/>
        <v>730.18</v>
      </c>
      <c r="M17" s="341">
        <f t="shared" si="8"/>
        <v>6188</v>
      </c>
      <c r="N17" s="283">
        <f t="shared" si="5"/>
        <v>7301.8399999999992</v>
      </c>
    </row>
    <row r="18" spans="1:14" s="5" customFormat="1" ht="15" customHeight="1">
      <c r="A18" s="496"/>
      <c r="B18" s="519"/>
      <c r="C18" s="238" t="s">
        <v>312</v>
      </c>
      <c r="D18" s="231">
        <v>1000</v>
      </c>
      <c r="E18" s="210">
        <v>600</v>
      </c>
      <c r="F18" s="245">
        <v>110</v>
      </c>
      <c r="G18" s="253">
        <v>2</v>
      </c>
      <c r="H18" s="211">
        <f t="shared" si="0"/>
        <v>1.2</v>
      </c>
      <c r="I18" s="254">
        <f t="shared" si="1"/>
        <v>0.13200000000000001</v>
      </c>
      <c r="J18" s="266">
        <v>7196</v>
      </c>
      <c r="K18" s="322">
        <f t="shared" si="7"/>
        <v>672.83</v>
      </c>
      <c r="L18" s="217">
        <f t="shared" si="3"/>
        <v>793.94</v>
      </c>
      <c r="M18" s="333">
        <f t="shared" si="8"/>
        <v>6116.6</v>
      </c>
      <c r="N18" s="215">
        <f t="shared" si="5"/>
        <v>7217.5879999999997</v>
      </c>
    </row>
    <row r="19" spans="1:14" s="5" customFormat="1" ht="15" customHeight="1">
      <c r="A19" s="496"/>
      <c r="B19" s="519"/>
      <c r="C19" s="238" t="s">
        <v>312</v>
      </c>
      <c r="D19" s="231">
        <v>1000</v>
      </c>
      <c r="E19" s="210">
        <v>600</v>
      </c>
      <c r="F19" s="245">
        <v>120</v>
      </c>
      <c r="G19" s="253">
        <v>2</v>
      </c>
      <c r="H19" s="211">
        <f t="shared" si="0"/>
        <v>1.2</v>
      </c>
      <c r="I19" s="254">
        <f t="shared" si="1"/>
        <v>0.14399999999999999</v>
      </c>
      <c r="J19" s="266">
        <v>7072</v>
      </c>
      <c r="K19" s="322">
        <f t="shared" si="7"/>
        <v>721.34</v>
      </c>
      <c r="L19" s="217">
        <f t="shared" si="3"/>
        <v>851.18</v>
      </c>
      <c r="M19" s="333">
        <f t="shared" si="8"/>
        <v>6011.2</v>
      </c>
      <c r="N19" s="215">
        <f t="shared" si="5"/>
        <v>7093.2159999999994</v>
      </c>
    </row>
    <row r="20" spans="1:14" s="5" customFormat="1" ht="15" customHeight="1">
      <c r="A20" s="496"/>
      <c r="B20" s="519"/>
      <c r="C20" s="303" t="s">
        <v>311</v>
      </c>
      <c r="D20" s="304">
        <v>1000</v>
      </c>
      <c r="E20" s="305">
        <v>600</v>
      </c>
      <c r="F20" s="306">
        <v>130</v>
      </c>
      <c r="G20" s="307">
        <v>2</v>
      </c>
      <c r="H20" s="308">
        <f t="shared" si="0"/>
        <v>1.2</v>
      </c>
      <c r="I20" s="309">
        <f t="shared" si="1"/>
        <v>0.156</v>
      </c>
      <c r="J20" s="282">
        <v>6896</v>
      </c>
      <c r="K20" s="330">
        <f t="shared" si="7"/>
        <v>762.01</v>
      </c>
      <c r="L20" s="283">
        <f t="shared" si="3"/>
        <v>899.17</v>
      </c>
      <c r="M20" s="341">
        <f t="shared" si="8"/>
        <v>5861.6</v>
      </c>
      <c r="N20" s="283">
        <f t="shared" si="5"/>
        <v>6916.6880000000001</v>
      </c>
    </row>
    <row r="21" spans="1:14" s="5" customFormat="1" ht="15" customHeight="1">
      <c r="A21" s="496"/>
      <c r="B21" s="519"/>
      <c r="C21" s="238" t="s">
        <v>312</v>
      </c>
      <c r="D21" s="231">
        <v>1000</v>
      </c>
      <c r="E21" s="210">
        <v>600</v>
      </c>
      <c r="F21" s="245">
        <v>140</v>
      </c>
      <c r="G21" s="253">
        <v>2</v>
      </c>
      <c r="H21" s="211">
        <f t="shared" si="0"/>
        <v>1.2</v>
      </c>
      <c r="I21" s="254">
        <f t="shared" si="1"/>
        <v>0.16800000000000001</v>
      </c>
      <c r="J21" s="266">
        <v>6880</v>
      </c>
      <c r="K21" s="322">
        <f t="shared" si="7"/>
        <v>818.72</v>
      </c>
      <c r="L21" s="217">
        <f t="shared" si="3"/>
        <v>966.09</v>
      </c>
      <c r="M21" s="333">
        <f t="shared" si="8"/>
        <v>5848</v>
      </c>
      <c r="N21" s="215">
        <f t="shared" si="5"/>
        <v>6900.6399999999994</v>
      </c>
    </row>
    <row r="22" spans="1:14" s="5" customFormat="1" ht="15" customHeight="1">
      <c r="A22" s="496"/>
      <c r="B22" s="519"/>
      <c r="C22" s="238" t="s">
        <v>312</v>
      </c>
      <c r="D22" s="231">
        <v>1000</v>
      </c>
      <c r="E22" s="210">
        <v>600</v>
      </c>
      <c r="F22" s="245">
        <v>150</v>
      </c>
      <c r="G22" s="253">
        <v>2</v>
      </c>
      <c r="H22" s="211">
        <f t="shared" si="0"/>
        <v>1.2</v>
      </c>
      <c r="I22" s="254">
        <f t="shared" si="1"/>
        <v>0.18</v>
      </c>
      <c r="J22" s="266">
        <v>6852</v>
      </c>
      <c r="K22" s="322">
        <f t="shared" si="7"/>
        <v>873.63</v>
      </c>
      <c r="L22" s="217">
        <f t="shared" si="3"/>
        <v>1030.8800000000001</v>
      </c>
      <c r="M22" s="333">
        <f t="shared" si="8"/>
        <v>5824.2</v>
      </c>
      <c r="N22" s="215">
        <f t="shared" si="5"/>
        <v>6872.5559999999996</v>
      </c>
    </row>
    <row r="23" spans="1:14" s="5" customFormat="1" ht="15" customHeight="1">
      <c r="A23" s="496"/>
      <c r="B23" s="519"/>
      <c r="C23" s="238" t="s">
        <v>312</v>
      </c>
      <c r="D23" s="231">
        <v>1000</v>
      </c>
      <c r="E23" s="210">
        <v>600</v>
      </c>
      <c r="F23" s="245">
        <v>160</v>
      </c>
      <c r="G23" s="253">
        <v>2</v>
      </c>
      <c r="H23" s="211">
        <f t="shared" si="0"/>
        <v>1.2</v>
      </c>
      <c r="I23" s="254">
        <f t="shared" si="1"/>
        <v>0.192</v>
      </c>
      <c r="J23" s="266">
        <v>6828</v>
      </c>
      <c r="K23" s="322">
        <f t="shared" si="7"/>
        <v>928.61</v>
      </c>
      <c r="L23" s="217">
        <f t="shared" si="3"/>
        <v>1095.76</v>
      </c>
      <c r="M23" s="333">
        <f t="shared" si="8"/>
        <v>5803.8</v>
      </c>
      <c r="N23" s="215">
        <f t="shared" si="5"/>
        <v>6848.4839999999995</v>
      </c>
    </row>
    <row r="24" spans="1:14" s="5" customFormat="1" ht="15" customHeight="1">
      <c r="A24" s="496"/>
      <c r="B24" s="519"/>
      <c r="C24" s="238" t="s">
        <v>312</v>
      </c>
      <c r="D24" s="231">
        <v>1000</v>
      </c>
      <c r="E24" s="210">
        <v>600</v>
      </c>
      <c r="F24" s="245">
        <v>170</v>
      </c>
      <c r="G24" s="253">
        <v>1</v>
      </c>
      <c r="H24" s="211">
        <f t="shared" si="0"/>
        <v>0.6</v>
      </c>
      <c r="I24" s="254">
        <f t="shared" si="1"/>
        <v>0.10199999999999999</v>
      </c>
      <c r="J24" s="266">
        <v>6808</v>
      </c>
      <c r="K24" s="322">
        <f t="shared" si="7"/>
        <v>983.76</v>
      </c>
      <c r="L24" s="217">
        <f t="shared" si="3"/>
        <v>1160.8399999999999</v>
      </c>
      <c r="M24" s="333">
        <f t="shared" si="8"/>
        <v>5786.8</v>
      </c>
      <c r="N24" s="215">
        <f t="shared" si="5"/>
        <v>6828.424</v>
      </c>
    </row>
    <row r="25" spans="1:14" s="5" customFormat="1" ht="15" customHeight="1">
      <c r="A25" s="496"/>
      <c r="B25" s="519"/>
      <c r="C25" s="238" t="s">
        <v>312</v>
      </c>
      <c r="D25" s="231">
        <v>1000</v>
      </c>
      <c r="E25" s="210">
        <v>600</v>
      </c>
      <c r="F25" s="245">
        <v>180</v>
      </c>
      <c r="G25" s="253">
        <v>1</v>
      </c>
      <c r="H25" s="211">
        <f t="shared" si="0"/>
        <v>0.6</v>
      </c>
      <c r="I25" s="254">
        <f t="shared" si="1"/>
        <v>0.108</v>
      </c>
      <c r="J25" s="266">
        <v>6808</v>
      </c>
      <c r="K25" s="322">
        <f t="shared" si="7"/>
        <v>1041.6199999999999</v>
      </c>
      <c r="L25" s="217">
        <f t="shared" si="3"/>
        <v>1229.1099999999999</v>
      </c>
      <c r="M25" s="333">
        <f t="shared" si="8"/>
        <v>5786.8</v>
      </c>
      <c r="N25" s="215">
        <f t="shared" si="5"/>
        <v>6828.424</v>
      </c>
    </row>
    <row r="26" spans="1:14" s="5" customFormat="1" ht="15" customHeight="1">
      <c r="A26" s="496"/>
      <c r="B26" s="519"/>
      <c r="C26" s="238" t="s">
        <v>312</v>
      </c>
      <c r="D26" s="231">
        <v>1000</v>
      </c>
      <c r="E26" s="210">
        <v>600</v>
      </c>
      <c r="F26" s="245">
        <v>190</v>
      </c>
      <c r="G26" s="253">
        <v>1</v>
      </c>
      <c r="H26" s="211">
        <f t="shared" si="0"/>
        <v>0.6</v>
      </c>
      <c r="I26" s="254">
        <f t="shared" si="1"/>
        <v>0.114</v>
      </c>
      <c r="J26" s="266">
        <v>6808</v>
      </c>
      <c r="K26" s="322">
        <f t="shared" si="7"/>
        <v>1099.49</v>
      </c>
      <c r="L26" s="217">
        <f t="shared" si="3"/>
        <v>1297.4000000000001</v>
      </c>
      <c r="M26" s="333">
        <f t="shared" si="8"/>
        <v>5786.8</v>
      </c>
      <c r="N26" s="215">
        <f t="shared" si="5"/>
        <v>6828.424</v>
      </c>
    </row>
    <row r="27" spans="1:14" s="5" customFormat="1" ht="15" customHeight="1">
      <c r="A27" s="497"/>
      <c r="B27" s="512"/>
      <c r="C27" s="354" t="s">
        <v>311</v>
      </c>
      <c r="D27" s="355">
        <v>1000</v>
      </c>
      <c r="E27" s="356">
        <v>600</v>
      </c>
      <c r="F27" s="357">
        <v>200</v>
      </c>
      <c r="G27" s="358">
        <v>1</v>
      </c>
      <c r="H27" s="359">
        <f t="shared" si="0"/>
        <v>0.6</v>
      </c>
      <c r="I27" s="360">
        <f t="shared" si="1"/>
        <v>0.12</v>
      </c>
      <c r="J27" s="284">
        <v>6740</v>
      </c>
      <c r="K27" s="361">
        <f t="shared" si="7"/>
        <v>1145.8</v>
      </c>
      <c r="L27" s="285">
        <f t="shared" si="3"/>
        <v>1352.04</v>
      </c>
      <c r="M27" s="362">
        <f t="shared" si="8"/>
        <v>5729</v>
      </c>
      <c r="N27" s="285">
        <f t="shared" si="5"/>
        <v>6760.2199999999993</v>
      </c>
    </row>
    <row r="28" spans="1:14" s="5" customFormat="1" ht="15" customHeight="1">
      <c r="A28" s="495" t="s">
        <v>359</v>
      </c>
      <c r="B28" s="511" t="s">
        <v>813</v>
      </c>
      <c r="C28" s="295" t="s">
        <v>312</v>
      </c>
      <c r="D28" s="296">
        <v>1000</v>
      </c>
      <c r="E28" s="297">
        <v>600</v>
      </c>
      <c r="F28" s="298">
        <v>60</v>
      </c>
      <c r="G28" s="299">
        <v>4</v>
      </c>
      <c r="H28" s="300">
        <f t="shared" si="0"/>
        <v>2.4</v>
      </c>
      <c r="I28" s="301">
        <f t="shared" si="1"/>
        <v>0.14399999999999999</v>
      </c>
      <c r="J28" s="265">
        <v>7712</v>
      </c>
      <c r="K28" s="329">
        <f t="shared" si="7"/>
        <v>393.31</v>
      </c>
      <c r="L28" s="302">
        <f t="shared" si="3"/>
        <v>464.11</v>
      </c>
      <c r="M28" s="340">
        <f t="shared" si="8"/>
        <v>6555.2</v>
      </c>
      <c r="N28" s="344">
        <f t="shared" si="5"/>
        <v>7735.1359999999995</v>
      </c>
    </row>
    <row r="29" spans="1:14" s="5" customFormat="1" ht="15" customHeight="1">
      <c r="A29" s="496"/>
      <c r="B29" s="519"/>
      <c r="C29" s="238" t="s">
        <v>312</v>
      </c>
      <c r="D29" s="231">
        <v>1000</v>
      </c>
      <c r="E29" s="210">
        <v>600</v>
      </c>
      <c r="F29" s="245">
        <v>70</v>
      </c>
      <c r="G29" s="253">
        <v>4</v>
      </c>
      <c r="H29" s="211">
        <f t="shared" si="0"/>
        <v>2.4</v>
      </c>
      <c r="I29" s="254">
        <f t="shared" si="1"/>
        <v>0.16800000000000001</v>
      </c>
      <c r="J29" s="266">
        <v>7536</v>
      </c>
      <c r="K29" s="322">
        <f t="shared" si="7"/>
        <v>448.39</v>
      </c>
      <c r="L29" s="217">
        <f t="shared" si="3"/>
        <v>529.1</v>
      </c>
      <c r="M29" s="333">
        <f t="shared" si="8"/>
        <v>6405.6</v>
      </c>
      <c r="N29" s="215">
        <f t="shared" si="5"/>
        <v>7558.6080000000002</v>
      </c>
    </row>
    <row r="30" spans="1:14" s="5" customFormat="1" ht="15" customHeight="1">
      <c r="A30" s="496"/>
      <c r="B30" s="519"/>
      <c r="C30" s="238" t="s">
        <v>312</v>
      </c>
      <c r="D30" s="231">
        <v>1000</v>
      </c>
      <c r="E30" s="210">
        <v>600</v>
      </c>
      <c r="F30" s="245">
        <v>80</v>
      </c>
      <c r="G30" s="253">
        <v>3</v>
      </c>
      <c r="H30" s="211">
        <f t="shared" si="0"/>
        <v>1.8</v>
      </c>
      <c r="I30" s="254">
        <f t="shared" si="1"/>
        <v>0.14399999999999999</v>
      </c>
      <c r="J30" s="266">
        <v>7392</v>
      </c>
      <c r="K30" s="322">
        <f t="shared" si="7"/>
        <v>502.66</v>
      </c>
      <c r="L30" s="217">
        <f t="shared" si="3"/>
        <v>593.14</v>
      </c>
      <c r="M30" s="333">
        <f t="shared" si="8"/>
        <v>6283.2</v>
      </c>
      <c r="N30" s="215">
        <f t="shared" si="5"/>
        <v>7414.1759999999995</v>
      </c>
    </row>
    <row r="31" spans="1:14" s="5" customFormat="1" ht="15" customHeight="1">
      <c r="A31" s="496"/>
      <c r="B31" s="519"/>
      <c r="C31" s="238" t="s">
        <v>312</v>
      </c>
      <c r="D31" s="231">
        <v>1000</v>
      </c>
      <c r="E31" s="210">
        <v>600</v>
      </c>
      <c r="F31" s="245">
        <v>90</v>
      </c>
      <c r="G31" s="253">
        <v>3</v>
      </c>
      <c r="H31" s="211">
        <f t="shared" si="0"/>
        <v>1.8</v>
      </c>
      <c r="I31" s="254">
        <f t="shared" si="1"/>
        <v>0.16200000000000001</v>
      </c>
      <c r="J31" s="266">
        <v>7176</v>
      </c>
      <c r="K31" s="322">
        <f t="shared" si="7"/>
        <v>548.96</v>
      </c>
      <c r="L31" s="217">
        <f t="shared" si="3"/>
        <v>647.77</v>
      </c>
      <c r="M31" s="333">
        <f t="shared" si="8"/>
        <v>6099.6</v>
      </c>
      <c r="N31" s="215">
        <f t="shared" si="5"/>
        <v>7197.5280000000002</v>
      </c>
    </row>
    <row r="32" spans="1:14" s="5" customFormat="1" ht="15" customHeight="1">
      <c r="A32" s="496"/>
      <c r="B32" s="519"/>
      <c r="C32" s="303" t="s">
        <v>311</v>
      </c>
      <c r="D32" s="304">
        <v>1000</v>
      </c>
      <c r="E32" s="305">
        <v>600</v>
      </c>
      <c r="F32" s="306">
        <v>100</v>
      </c>
      <c r="G32" s="307">
        <v>3</v>
      </c>
      <c r="H32" s="308">
        <f t="shared" si="0"/>
        <v>1.8</v>
      </c>
      <c r="I32" s="309">
        <f t="shared" si="1"/>
        <v>0.18</v>
      </c>
      <c r="J32" s="282">
        <v>6932</v>
      </c>
      <c r="K32" s="330">
        <f t="shared" si="7"/>
        <v>589.22</v>
      </c>
      <c r="L32" s="283">
        <f t="shared" si="3"/>
        <v>695.28</v>
      </c>
      <c r="M32" s="341">
        <f t="shared" si="8"/>
        <v>5892.2</v>
      </c>
      <c r="N32" s="283">
        <f t="shared" si="5"/>
        <v>6952.7959999999994</v>
      </c>
    </row>
    <row r="33" spans="1:15" s="5" customFormat="1" ht="15" customHeight="1">
      <c r="A33" s="496"/>
      <c r="B33" s="519"/>
      <c r="C33" s="238" t="s">
        <v>312</v>
      </c>
      <c r="D33" s="231">
        <v>1000</v>
      </c>
      <c r="E33" s="210">
        <v>600</v>
      </c>
      <c r="F33" s="245">
        <v>110</v>
      </c>
      <c r="G33" s="253">
        <v>2</v>
      </c>
      <c r="H33" s="211">
        <f t="shared" si="0"/>
        <v>1.2</v>
      </c>
      <c r="I33" s="254">
        <f t="shared" si="1"/>
        <v>0.13200000000000001</v>
      </c>
      <c r="J33" s="266">
        <v>6852</v>
      </c>
      <c r="K33" s="322">
        <f t="shared" si="7"/>
        <v>640.66</v>
      </c>
      <c r="L33" s="217">
        <f t="shared" si="3"/>
        <v>755.98</v>
      </c>
      <c r="M33" s="333">
        <f t="shared" si="8"/>
        <v>5824.2</v>
      </c>
      <c r="N33" s="215">
        <f t="shared" si="5"/>
        <v>6872.5559999999996</v>
      </c>
    </row>
    <row r="34" spans="1:15" s="5" customFormat="1" ht="15" customHeight="1">
      <c r="A34" s="496"/>
      <c r="B34" s="519"/>
      <c r="C34" s="238" t="s">
        <v>312</v>
      </c>
      <c r="D34" s="231">
        <v>1000</v>
      </c>
      <c r="E34" s="210">
        <v>600</v>
      </c>
      <c r="F34" s="245">
        <v>120</v>
      </c>
      <c r="G34" s="253">
        <v>2</v>
      </c>
      <c r="H34" s="211">
        <f t="shared" si="0"/>
        <v>1.2</v>
      </c>
      <c r="I34" s="254">
        <f t="shared" si="1"/>
        <v>0.14399999999999999</v>
      </c>
      <c r="J34" s="266">
        <v>6736</v>
      </c>
      <c r="K34" s="322">
        <f t="shared" si="7"/>
        <v>687.07</v>
      </c>
      <c r="L34" s="217">
        <f t="shared" si="3"/>
        <v>810.74</v>
      </c>
      <c r="M34" s="333">
        <f t="shared" si="8"/>
        <v>5725.6</v>
      </c>
      <c r="N34" s="215">
        <f t="shared" si="5"/>
        <v>6756.2079999999996</v>
      </c>
    </row>
    <row r="35" spans="1:15" s="5" customFormat="1" ht="15" customHeight="1">
      <c r="A35" s="496"/>
      <c r="B35" s="519"/>
      <c r="C35" s="303" t="s">
        <v>311</v>
      </c>
      <c r="D35" s="304">
        <v>1000</v>
      </c>
      <c r="E35" s="305">
        <v>600</v>
      </c>
      <c r="F35" s="306">
        <v>130</v>
      </c>
      <c r="G35" s="307">
        <v>2</v>
      </c>
      <c r="H35" s="308">
        <f t="shared" si="0"/>
        <v>1.2</v>
      </c>
      <c r="I35" s="309">
        <f t="shared" si="1"/>
        <v>0.156</v>
      </c>
      <c r="J35" s="282">
        <v>6568</v>
      </c>
      <c r="K35" s="330">
        <f t="shared" si="7"/>
        <v>725.76</v>
      </c>
      <c r="L35" s="283">
        <f t="shared" si="3"/>
        <v>856.4</v>
      </c>
      <c r="M35" s="341">
        <f t="shared" si="8"/>
        <v>5582.8</v>
      </c>
      <c r="N35" s="283">
        <f t="shared" si="5"/>
        <v>6587.7039999999997</v>
      </c>
    </row>
    <row r="36" spans="1:15" s="5" customFormat="1" ht="15" customHeight="1">
      <c r="A36" s="496"/>
      <c r="B36" s="519"/>
      <c r="C36" s="238" t="s">
        <v>312</v>
      </c>
      <c r="D36" s="231">
        <v>1000</v>
      </c>
      <c r="E36" s="210">
        <v>600</v>
      </c>
      <c r="F36" s="245">
        <v>140</v>
      </c>
      <c r="G36" s="253">
        <v>2</v>
      </c>
      <c r="H36" s="211">
        <f t="shared" si="0"/>
        <v>1.2</v>
      </c>
      <c r="I36" s="254">
        <f t="shared" si="1"/>
        <v>0.16800000000000001</v>
      </c>
      <c r="J36" s="266">
        <v>6552</v>
      </c>
      <c r="K36" s="322">
        <f t="shared" si="7"/>
        <v>779.69</v>
      </c>
      <c r="L36" s="217">
        <f t="shared" si="3"/>
        <v>920.03</v>
      </c>
      <c r="M36" s="333">
        <f t="shared" si="8"/>
        <v>5569.2</v>
      </c>
      <c r="N36" s="215">
        <f t="shared" si="5"/>
        <v>6571.655999999999</v>
      </c>
    </row>
    <row r="37" spans="1:15" s="5" customFormat="1" ht="15" customHeight="1">
      <c r="A37" s="496"/>
      <c r="B37" s="519"/>
      <c r="C37" s="303" t="s">
        <v>311</v>
      </c>
      <c r="D37" s="304">
        <v>1000</v>
      </c>
      <c r="E37" s="305">
        <v>600</v>
      </c>
      <c r="F37" s="306">
        <v>150</v>
      </c>
      <c r="G37" s="307">
        <v>2</v>
      </c>
      <c r="H37" s="308">
        <f t="shared" si="0"/>
        <v>1.2</v>
      </c>
      <c r="I37" s="309">
        <f t="shared" si="1"/>
        <v>0.18</v>
      </c>
      <c r="J37" s="282">
        <v>6412</v>
      </c>
      <c r="K37" s="330">
        <f t="shared" si="7"/>
        <v>817.53</v>
      </c>
      <c r="L37" s="283">
        <f t="shared" si="3"/>
        <v>964.69</v>
      </c>
      <c r="M37" s="341">
        <f t="shared" si="8"/>
        <v>5450.2</v>
      </c>
      <c r="N37" s="283">
        <f t="shared" si="5"/>
        <v>6431.2359999999999</v>
      </c>
    </row>
    <row r="38" spans="1:15" s="5" customFormat="1" ht="15" customHeight="1">
      <c r="A38" s="496"/>
      <c r="B38" s="519"/>
      <c r="C38" s="238" t="s">
        <v>312</v>
      </c>
      <c r="D38" s="231">
        <v>1000</v>
      </c>
      <c r="E38" s="210">
        <v>600</v>
      </c>
      <c r="F38" s="245">
        <v>160</v>
      </c>
      <c r="G38" s="253">
        <v>2</v>
      </c>
      <c r="H38" s="211">
        <f t="shared" si="0"/>
        <v>1.2</v>
      </c>
      <c r="I38" s="254">
        <f t="shared" si="1"/>
        <v>0.192</v>
      </c>
      <c r="J38" s="266">
        <v>6408</v>
      </c>
      <c r="K38" s="322">
        <f t="shared" si="7"/>
        <v>871.49</v>
      </c>
      <c r="L38" s="217">
        <f t="shared" si="3"/>
        <v>1028.3599999999999</v>
      </c>
      <c r="M38" s="333">
        <f t="shared" si="8"/>
        <v>5446.8</v>
      </c>
      <c r="N38" s="215">
        <f t="shared" si="5"/>
        <v>6427.2240000000002</v>
      </c>
    </row>
    <row r="39" spans="1:15" s="5" customFormat="1" ht="15" customHeight="1">
      <c r="A39" s="496"/>
      <c r="B39" s="519"/>
      <c r="C39" s="238" t="s">
        <v>312</v>
      </c>
      <c r="D39" s="231">
        <v>1000</v>
      </c>
      <c r="E39" s="210">
        <v>600</v>
      </c>
      <c r="F39" s="245">
        <v>170</v>
      </c>
      <c r="G39" s="253">
        <v>2</v>
      </c>
      <c r="H39" s="211">
        <f t="shared" si="0"/>
        <v>1.2</v>
      </c>
      <c r="I39" s="254">
        <f t="shared" si="1"/>
        <v>0.20399999999999999</v>
      </c>
      <c r="J39" s="266">
        <v>6340</v>
      </c>
      <c r="K39" s="322">
        <f t="shared" si="7"/>
        <v>916.13</v>
      </c>
      <c r="L39" s="217">
        <f t="shared" si="3"/>
        <v>1081.03</v>
      </c>
      <c r="M39" s="333">
        <f t="shared" si="8"/>
        <v>5389</v>
      </c>
      <c r="N39" s="215">
        <f t="shared" si="5"/>
        <v>6359.0199999999995</v>
      </c>
    </row>
    <row r="40" spans="1:15" s="5" customFormat="1" ht="15" customHeight="1">
      <c r="A40" s="496"/>
      <c r="B40" s="519"/>
      <c r="C40" s="238" t="s">
        <v>312</v>
      </c>
      <c r="D40" s="231">
        <v>1000</v>
      </c>
      <c r="E40" s="210">
        <v>600</v>
      </c>
      <c r="F40" s="245">
        <v>180</v>
      </c>
      <c r="G40" s="253">
        <v>2</v>
      </c>
      <c r="H40" s="211">
        <f t="shared" si="0"/>
        <v>1.2</v>
      </c>
      <c r="I40" s="254">
        <f t="shared" si="1"/>
        <v>0.216</v>
      </c>
      <c r="J40" s="266">
        <v>6224</v>
      </c>
      <c r="K40" s="322">
        <f t="shared" si="7"/>
        <v>952.27</v>
      </c>
      <c r="L40" s="217">
        <f t="shared" si="3"/>
        <v>1123.68</v>
      </c>
      <c r="M40" s="333">
        <f t="shared" si="8"/>
        <v>5290.4</v>
      </c>
      <c r="N40" s="215">
        <f t="shared" si="5"/>
        <v>6242.6719999999996</v>
      </c>
    </row>
    <row r="41" spans="1:15" s="5" customFormat="1" ht="15" customHeight="1">
      <c r="A41" s="496"/>
      <c r="B41" s="519"/>
      <c r="C41" s="238" t="s">
        <v>312</v>
      </c>
      <c r="D41" s="231">
        <v>1000</v>
      </c>
      <c r="E41" s="210">
        <v>600</v>
      </c>
      <c r="F41" s="245">
        <v>190</v>
      </c>
      <c r="G41" s="253">
        <v>1</v>
      </c>
      <c r="H41" s="211">
        <f t="shared" si="0"/>
        <v>0.6</v>
      </c>
      <c r="I41" s="254">
        <f t="shared" si="1"/>
        <v>0.114</v>
      </c>
      <c r="J41" s="266">
        <v>6224</v>
      </c>
      <c r="K41" s="322">
        <f t="shared" si="7"/>
        <v>1005.18</v>
      </c>
      <c r="L41" s="217">
        <f t="shared" si="3"/>
        <v>1186.1099999999999</v>
      </c>
      <c r="M41" s="333">
        <f t="shared" si="8"/>
        <v>5290.4</v>
      </c>
      <c r="N41" s="215">
        <f t="shared" si="5"/>
        <v>6242.6719999999996</v>
      </c>
    </row>
    <row r="42" spans="1:15" s="5" customFormat="1" ht="15" customHeight="1">
      <c r="A42" s="497"/>
      <c r="B42" s="512"/>
      <c r="C42" s="243" t="s">
        <v>312</v>
      </c>
      <c r="D42" s="236">
        <v>1000</v>
      </c>
      <c r="E42" s="218">
        <v>600</v>
      </c>
      <c r="F42" s="250">
        <v>200</v>
      </c>
      <c r="G42" s="263">
        <v>1</v>
      </c>
      <c r="H42" s="219">
        <f t="shared" si="0"/>
        <v>0.6</v>
      </c>
      <c r="I42" s="264">
        <f t="shared" si="1"/>
        <v>0.12</v>
      </c>
      <c r="J42" s="268">
        <v>6224</v>
      </c>
      <c r="K42" s="327">
        <f t="shared" si="7"/>
        <v>1058.08</v>
      </c>
      <c r="L42" s="220">
        <f t="shared" si="3"/>
        <v>1248.53</v>
      </c>
      <c r="M42" s="338">
        <f t="shared" si="8"/>
        <v>5290.4</v>
      </c>
      <c r="N42" s="345">
        <f t="shared" si="5"/>
        <v>6242.6719999999996</v>
      </c>
    </row>
    <row r="43" spans="1:15" s="5" customFormat="1" ht="15" customHeight="1">
      <c r="A43" s="495" t="s">
        <v>236</v>
      </c>
      <c r="B43" s="511" t="s">
        <v>814</v>
      </c>
      <c r="C43" s="310" t="s">
        <v>311</v>
      </c>
      <c r="D43" s="311">
        <v>1200</v>
      </c>
      <c r="E43" s="312">
        <v>1000</v>
      </c>
      <c r="F43" s="313">
        <v>60</v>
      </c>
      <c r="G43" s="314">
        <v>2</v>
      </c>
      <c r="H43" s="315">
        <f t="shared" si="0"/>
        <v>2.4</v>
      </c>
      <c r="I43" s="316">
        <f t="shared" si="1"/>
        <v>0.14399999999999999</v>
      </c>
      <c r="J43" s="280">
        <v>6872</v>
      </c>
      <c r="K43" s="331">
        <f t="shared" si="7"/>
        <v>350.47</v>
      </c>
      <c r="L43" s="281">
        <f t="shared" si="3"/>
        <v>413.55</v>
      </c>
      <c r="M43" s="342">
        <f t="shared" si="8"/>
        <v>5841.2</v>
      </c>
      <c r="N43" s="281">
        <f t="shared" si="5"/>
        <v>6892.6159999999991</v>
      </c>
    </row>
    <row r="44" spans="1:15" ht="15" customHeight="1">
      <c r="A44" s="496"/>
      <c r="B44" s="519"/>
      <c r="C44" s="238" t="s">
        <v>312</v>
      </c>
      <c r="D44" s="231">
        <v>1200</v>
      </c>
      <c r="E44" s="210">
        <v>1000</v>
      </c>
      <c r="F44" s="245">
        <v>70</v>
      </c>
      <c r="G44" s="253">
        <v>2</v>
      </c>
      <c r="H44" s="211">
        <f t="shared" si="0"/>
        <v>2.4</v>
      </c>
      <c r="I44" s="254">
        <f t="shared" si="1"/>
        <v>0.16800000000000001</v>
      </c>
      <c r="J44" s="266">
        <v>6784</v>
      </c>
      <c r="K44" s="322">
        <f t="shared" si="7"/>
        <v>403.65</v>
      </c>
      <c r="L44" s="217">
        <f t="shared" si="3"/>
        <v>476.31</v>
      </c>
      <c r="M44" s="333">
        <f t="shared" si="8"/>
        <v>5766.4</v>
      </c>
      <c r="N44" s="215">
        <f t="shared" si="5"/>
        <v>6804.351999999999</v>
      </c>
      <c r="O44" s="5"/>
    </row>
    <row r="45" spans="1:15" ht="15" customHeight="1">
      <c r="A45" s="496"/>
      <c r="B45" s="519"/>
      <c r="C45" s="238" t="s">
        <v>312</v>
      </c>
      <c r="D45" s="231">
        <v>1200</v>
      </c>
      <c r="E45" s="210">
        <v>1000</v>
      </c>
      <c r="F45" s="245">
        <v>80</v>
      </c>
      <c r="G45" s="253">
        <v>2</v>
      </c>
      <c r="H45" s="211">
        <f t="shared" si="0"/>
        <v>2.4</v>
      </c>
      <c r="I45" s="254">
        <f t="shared" si="1"/>
        <v>0.192</v>
      </c>
      <c r="J45" s="266">
        <v>6652</v>
      </c>
      <c r="K45" s="322">
        <f t="shared" si="7"/>
        <v>452.34</v>
      </c>
      <c r="L45" s="217">
        <f t="shared" si="3"/>
        <v>533.76</v>
      </c>
      <c r="M45" s="333">
        <f t="shared" si="8"/>
        <v>5654.2</v>
      </c>
      <c r="N45" s="215">
        <f t="shared" si="5"/>
        <v>6671.9559999999992</v>
      </c>
      <c r="O45" s="5"/>
    </row>
    <row r="46" spans="1:15" ht="15" customHeight="1">
      <c r="A46" s="496"/>
      <c r="B46" s="519"/>
      <c r="C46" s="238" t="s">
        <v>312</v>
      </c>
      <c r="D46" s="231">
        <v>1200</v>
      </c>
      <c r="E46" s="210">
        <v>1000</v>
      </c>
      <c r="F46" s="245">
        <v>90</v>
      </c>
      <c r="G46" s="253">
        <v>2</v>
      </c>
      <c r="H46" s="211">
        <f t="shared" si="0"/>
        <v>2.4</v>
      </c>
      <c r="I46" s="254">
        <f t="shared" si="1"/>
        <v>0.216</v>
      </c>
      <c r="J46" s="266">
        <v>6460</v>
      </c>
      <c r="K46" s="322">
        <f t="shared" si="7"/>
        <v>494.19</v>
      </c>
      <c r="L46" s="217">
        <f t="shared" si="3"/>
        <v>583.14</v>
      </c>
      <c r="M46" s="333">
        <f t="shared" si="8"/>
        <v>5491</v>
      </c>
      <c r="N46" s="215">
        <f t="shared" si="5"/>
        <v>6479.38</v>
      </c>
      <c r="O46" s="5"/>
    </row>
    <row r="47" spans="1:15" ht="15" customHeight="1">
      <c r="A47" s="496"/>
      <c r="B47" s="519"/>
      <c r="C47" s="303" t="s">
        <v>311</v>
      </c>
      <c r="D47" s="304">
        <v>1200</v>
      </c>
      <c r="E47" s="305">
        <v>1000</v>
      </c>
      <c r="F47" s="306">
        <v>100</v>
      </c>
      <c r="G47" s="307">
        <v>2</v>
      </c>
      <c r="H47" s="308">
        <f t="shared" si="0"/>
        <v>2.4</v>
      </c>
      <c r="I47" s="309">
        <f t="shared" si="1"/>
        <v>0.24</v>
      </c>
      <c r="J47" s="282">
        <v>6240</v>
      </c>
      <c r="K47" s="330">
        <f t="shared" si="7"/>
        <v>530.4</v>
      </c>
      <c r="L47" s="283">
        <f t="shared" si="3"/>
        <v>625.87</v>
      </c>
      <c r="M47" s="341">
        <f t="shared" si="8"/>
        <v>5304</v>
      </c>
      <c r="N47" s="283">
        <f t="shared" si="5"/>
        <v>6258.7199999999993</v>
      </c>
      <c r="O47" s="5"/>
    </row>
    <row r="48" spans="1:15" ht="15" customHeight="1">
      <c r="A48" s="496"/>
      <c r="B48" s="519"/>
      <c r="C48" s="238" t="s">
        <v>312</v>
      </c>
      <c r="D48" s="231">
        <v>1200</v>
      </c>
      <c r="E48" s="210">
        <v>1000</v>
      </c>
      <c r="F48" s="245">
        <v>110</v>
      </c>
      <c r="G48" s="253">
        <v>1</v>
      </c>
      <c r="H48" s="211">
        <f t="shared" si="0"/>
        <v>1.2</v>
      </c>
      <c r="I48" s="254">
        <f t="shared" si="1"/>
        <v>0.13200000000000001</v>
      </c>
      <c r="J48" s="266">
        <v>6168</v>
      </c>
      <c r="K48" s="322">
        <f t="shared" si="7"/>
        <v>576.71</v>
      </c>
      <c r="L48" s="217">
        <f t="shared" si="3"/>
        <v>680.52</v>
      </c>
      <c r="M48" s="333">
        <f t="shared" si="8"/>
        <v>5242.8</v>
      </c>
      <c r="N48" s="215">
        <f t="shared" si="5"/>
        <v>6186.5039999999999</v>
      </c>
      <c r="O48" s="5"/>
    </row>
    <row r="49" spans="1:15" ht="15" customHeight="1">
      <c r="A49" s="496"/>
      <c r="B49" s="519"/>
      <c r="C49" s="238" t="s">
        <v>312</v>
      </c>
      <c r="D49" s="231">
        <v>1200</v>
      </c>
      <c r="E49" s="210">
        <v>1000</v>
      </c>
      <c r="F49" s="245">
        <v>120</v>
      </c>
      <c r="G49" s="253">
        <v>1</v>
      </c>
      <c r="H49" s="211">
        <f t="shared" si="0"/>
        <v>1.2</v>
      </c>
      <c r="I49" s="254">
        <f t="shared" si="1"/>
        <v>0.14399999999999999</v>
      </c>
      <c r="J49" s="266">
        <v>6060</v>
      </c>
      <c r="K49" s="322">
        <f t="shared" si="7"/>
        <v>618.12</v>
      </c>
      <c r="L49" s="217">
        <f t="shared" si="3"/>
        <v>729.38</v>
      </c>
      <c r="M49" s="333">
        <f t="shared" si="8"/>
        <v>5151</v>
      </c>
      <c r="N49" s="215">
        <f t="shared" si="5"/>
        <v>6078.1799999999994</v>
      </c>
      <c r="O49" s="5"/>
    </row>
    <row r="50" spans="1:15" ht="15" customHeight="1">
      <c r="A50" s="496"/>
      <c r="B50" s="519"/>
      <c r="C50" s="238" t="s">
        <v>312</v>
      </c>
      <c r="D50" s="231">
        <v>1200</v>
      </c>
      <c r="E50" s="210">
        <v>1000</v>
      </c>
      <c r="F50" s="245">
        <v>130</v>
      </c>
      <c r="G50" s="253">
        <v>1</v>
      </c>
      <c r="H50" s="211">
        <f t="shared" si="0"/>
        <v>1.2</v>
      </c>
      <c r="I50" s="254">
        <f t="shared" si="1"/>
        <v>0.156</v>
      </c>
      <c r="J50" s="266">
        <v>5968</v>
      </c>
      <c r="K50" s="322">
        <f t="shared" si="7"/>
        <v>659.46</v>
      </c>
      <c r="L50" s="217">
        <f t="shared" si="3"/>
        <v>778.16</v>
      </c>
      <c r="M50" s="333">
        <f t="shared" si="8"/>
        <v>5072.8</v>
      </c>
      <c r="N50" s="215">
        <f t="shared" si="5"/>
        <v>5985.9039999999995</v>
      </c>
      <c r="O50" s="5"/>
    </row>
    <row r="51" spans="1:15" ht="15" customHeight="1">
      <c r="A51" s="496"/>
      <c r="B51" s="519"/>
      <c r="C51" s="238" t="s">
        <v>312</v>
      </c>
      <c r="D51" s="231">
        <v>1200</v>
      </c>
      <c r="E51" s="210">
        <v>1000</v>
      </c>
      <c r="F51" s="245">
        <v>140</v>
      </c>
      <c r="G51" s="253">
        <v>1</v>
      </c>
      <c r="H51" s="211">
        <f t="shared" si="0"/>
        <v>1.2</v>
      </c>
      <c r="I51" s="254">
        <f t="shared" si="1"/>
        <v>0.16800000000000001</v>
      </c>
      <c r="J51" s="266">
        <v>5896</v>
      </c>
      <c r="K51" s="322">
        <f t="shared" si="7"/>
        <v>701.62</v>
      </c>
      <c r="L51" s="217">
        <f t="shared" si="3"/>
        <v>827.91</v>
      </c>
      <c r="M51" s="333">
        <f t="shared" si="8"/>
        <v>5011.6000000000004</v>
      </c>
      <c r="N51" s="215">
        <f t="shared" si="5"/>
        <v>5913.6880000000001</v>
      </c>
      <c r="O51" s="5"/>
    </row>
    <row r="52" spans="1:15" ht="15" customHeight="1">
      <c r="A52" s="496"/>
      <c r="B52" s="519"/>
      <c r="C52" s="303" t="s">
        <v>311</v>
      </c>
      <c r="D52" s="304">
        <v>1200</v>
      </c>
      <c r="E52" s="305">
        <v>1000</v>
      </c>
      <c r="F52" s="306">
        <v>150</v>
      </c>
      <c r="G52" s="307">
        <v>1</v>
      </c>
      <c r="H52" s="308">
        <f t="shared" si="0"/>
        <v>1.2</v>
      </c>
      <c r="I52" s="309">
        <f t="shared" si="1"/>
        <v>0.18</v>
      </c>
      <c r="J52" s="282">
        <v>5772</v>
      </c>
      <c r="K52" s="330">
        <f t="shared" si="7"/>
        <v>735.93</v>
      </c>
      <c r="L52" s="283">
        <f t="shared" si="3"/>
        <v>868.4</v>
      </c>
      <c r="M52" s="341">
        <f t="shared" si="8"/>
        <v>4906.2</v>
      </c>
      <c r="N52" s="283">
        <f t="shared" si="5"/>
        <v>5789.3159999999998</v>
      </c>
      <c r="O52" s="5"/>
    </row>
    <row r="53" spans="1:15" ht="15" customHeight="1">
      <c r="A53" s="496"/>
      <c r="B53" s="519"/>
      <c r="C53" s="238" t="s">
        <v>312</v>
      </c>
      <c r="D53" s="231">
        <v>1200</v>
      </c>
      <c r="E53" s="210">
        <v>1000</v>
      </c>
      <c r="F53" s="245">
        <v>160</v>
      </c>
      <c r="G53" s="253">
        <v>1</v>
      </c>
      <c r="H53" s="211">
        <f t="shared" si="0"/>
        <v>1.2</v>
      </c>
      <c r="I53" s="254">
        <f t="shared" si="1"/>
        <v>0.192</v>
      </c>
      <c r="J53" s="266">
        <v>5768</v>
      </c>
      <c r="K53" s="322">
        <f t="shared" si="7"/>
        <v>784.45</v>
      </c>
      <c r="L53" s="217">
        <f t="shared" si="3"/>
        <v>925.65</v>
      </c>
      <c r="M53" s="333">
        <f t="shared" si="8"/>
        <v>4902.8</v>
      </c>
      <c r="N53" s="215">
        <f t="shared" si="5"/>
        <v>5785.3040000000001</v>
      </c>
      <c r="O53" s="5"/>
    </row>
    <row r="54" spans="1:15" ht="15" customHeight="1">
      <c r="A54" s="496"/>
      <c r="B54" s="519"/>
      <c r="C54" s="238" t="s">
        <v>312</v>
      </c>
      <c r="D54" s="231">
        <v>1200</v>
      </c>
      <c r="E54" s="210">
        <v>1000</v>
      </c>
      <c r="F54" s="245">
        <v>170</v>
      </c>
      <c r="G54" s="253">
        <v>1</v>
      </c>
      <c r="H54" s="211">
        <f t="shared" si="0"/>
        <v>1.2</v>
      </c>
      <c r="I54" s="254">
        <f t="shared" si="1"/>
        <v>0.20399999999999999</v>
      </c>
      <c r="J54" s="266">
        <v>5704</v>
      </c>
      <c r="K54" s="322">
        <f t="shared" si="7"/>
        <v>824.23</v>
      </c>
      <c r="L54" s="217">
        <f t="shared" si="3"/>
        <v>972.59</v>
      </c>
      <c r="M54" s="333">
        <f t="shared" si="8"/>
        <v>4848.3999999999996</v>
      </c>
      <c r="N54" s="215">
        <f t="shared" si="5"/>
        <v>5721.1119999999992</v>
      </c>
      <c r="O54" s="5"/>
    </row>
    <row r="55" spans="1:15" ht="15" customHeight="1">
      <c r="A55" s="496"/>
      <c r="B55" s="519"/>
      <c r="C55" s="238" t="s">
        <v>312</v>
      </c>
      <c r="D55" s="231">
        <v>1200</v>
      </c>
      <c r="E55" s="210">
        <v>1000</v>
      </c>
      <c r="F55" s="245">
        <v>180</v>
      </c>
      <c r="G55" s="253">
        <v>1</v>
      </c>
      <c r="H55" s="211">
        <f t="shared" si="0"/>
        <v>1.2</v>
      </c>
      <c r="I55" s="254">
        <f t="shared" si="1"/>
        <v>0.216</v>
      </c>
      <c r="J55" s="266">
        <v>5604</v>
      </c>
      <c r="K55" s="322">
        <f t="shared" si="7"/>
        <v>857.41</v>
      </c>
      <c r="L55" s="217">
        <f t="shared" si="3"/>
        <v>1011.74</v>
      </c>
      <c r="M55" s="333">
        <f t="shared" si="8"/>
        <v>4763.3999999999996</v>
      </c>
      <c r="N55" s="215">
        <f t="shared" si="5"/>
        <v>5620.811999999999</v>
      </c>
      <c r="O55" s="5"/>
    </row>
    <row r="56" spans="1:15" ht="15" customHeight="1">
      <c r="A56" s="496"/>
      <c r="B56" s="519"/>
      <c r="C56" s="238" t="s">
        <v>312</v>
      </c>
      <c r="D56" s="231">
        <v>1200</v>
      </c>
      <c r="E56" s="210">
        <v>1000</v>
      </c>
      <c r="F56" s="245">
        <v>190</v>
      </c>
      <c r="G56" s="253">
        <v>1</v>
      </c>
      <c r="H56" s="211">
        <f t="shared" si="0"/>
        <v>1.2</v>
      </c>
      <c r="I56" s="254">
        <f t="shared" si="1"/>
        <v>0.22800000000000001</v>
      </c>
      <c r="J56" s="266">
        <v>5604</v>
      </c>
      <c r="K56" s="322">
        <f t="shared" si="7"/>
        <v>905.05</v>
      </c>
      <c r="L56" s="217">
        <f t="shared" si="3"/>
        <v>1067.96</v>
      </c>
      <c r="M56" s="333">
        <f t="shared" si="8"/>
        <v>4763.3999999999996</v>
      </c>
      <c r="N56" s="215">
        <f t="shared" si="5"/>
        <v>5620.811999999999</v>
      </c>
      <c r="O56" s="5"/>
    </row>
    <row r="57" spans="1:15" ht="15" customHeight="1">
      <c r="A57" s="497"/>
      <c r="B57" s="512"/>
      <c r="C57" s="243" t="s">
        <v>312</v>
      </c>
      <c r="D57" s="236">
        <v>1200</v>
      </c>
      <c r="E57" s="218">
        <v>1000</v>
      </c>
      <c r="F57" s="250">
        <v>200</v>
      </c>
      <c r="G57" s="263">
        <v>1</v>
      </c>
      <c r="H57" s="219">
        <f t="shared" si="0"/>
        <v>1.2</v>
      </c>
      <c r="I57" s="264">
        <f t="shared" si="1"/>
        <v>0.24</v>
      </c>
      <c r="J57" s="268">
        <v>5604</v>
      </c>
      <c r="K57" s="327">
        <f t="shared" si="7"/>
        <v>952.68</v>
      </c>
      <c r="L57" s="220">
        <f t="shared" si="3"/>
        <v>1124.1600000000001</v>
      </c>
      <c r="M57" s="338">
        <f t="shared" si="8"/>
        <v>4763.3999999999996</v>
      </c>
      <c r="N57" s="345">
        <f t="shared" si="5"/>
        <v>5620.811999999999</v>
      </c>
      <c r="O57" s="5"/>
    </row>
    <row r="58" spans="1:15" ht="15" customHeight="1">
      <c r="A58" s="520" t="s">
        <v>237</v>
      </c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"/>
    </row>
    <row r="59" spans="1:15" ht="15" customHeight="1">
      <c r="A59" s="495" t="s">
        <v>360</v>
      </c>
      <c r="B59" s="505" t="s">
        <v>495</v>
      </c>
      <c r="C59" s="295" t="s">
        <v>312</v>
      </c>
      <c r="D59" s="296">
        <v>1000</v>
      </c>
      <c r="E59" s="297">
        <v>600</v>
      </c>
      <c r="F59" s="298">
        <v>30</v>
      </c>
      <c r="G59" s="299">
        <v>6</v>
      </c>
      <c r="H59" s="300">
        <f>D59*E59*G59/1000000</f>
        <v>3.6</v>
      </c>
      <c r="I59" s="301">
        <f>D59*E59*F59*G59/1000000000</f>
        <v>0.108</v>
      </c>
      <c r="J59" s="265">
        <v>11256</v>
      </c>
      <c r="K59" s="329">
        <f t="shared" ref="K59:K78" si="9">ROUND(M59*F59/1000,2)</f>
        <v>287.02999999999997</v>
      </c>
      <c r="L59" s="302">
        <f t="shared" si="3"/>
        <v>338.7</v>
      </c>
      <c r="M59" s="340">
        <f t="shared" ref="M59:M78" si="10">ROUND(J59*(1-$N$8),2)</f>
        <v>9567.6</v>
      </c>
      <c r="N59" s="344">
        <f t="shared" si="5"/>
        <v>11289.768</v>
      </c>
      <c r="O59" s="5"/>
    </row>
    <row r="60" spans="1:15" ht="15" customHeight="1">
      <c r="A60" s="496"/>
      <c r="B60" s="506"/>
      <c r="C60" s="303" t="s">
        <v>311</v>
      </c>
      <c r="D60" s="304">
        <v>1000</v>
      </c>
      <c r="E60" s="305">
        <v>600</v>
      </c>
      <c r="F60" s="306">
        <v>40</v>
      </c>
      <c r="G60" s="307">
        <v>4</v>
      </c>
      <c r="H60" s="308">
        <f>D60*E60*G60/1000000</f>
        <v>2.4</v>
      </c>
      <c r="I60" s="309">
        <f>D60*E60*F60*G60/1000000000</f>
        <v>9.6000000000000002E-2</v>
      </c>
      <c r="J60" s="282">
        <v>9768</v>
      </c>
      <c r="K60" s="330">
        <f t="shared" si="9"/>
        <v>332.11</v>
      </c>
      <c r="L60" s="283">
        <f t="shared" si="3"/>
        <v>391.89</v>
      </c>
      <c r="M60" s="341">
        <f t="shared" si="10"/>
        <v>8302.7999999999993</v>
      </c>
      <c r="N60" s="283">
        <f t="shared" si="5"/>
        <v>9797.3039999999983</v>
      </c>
      <c r="O60" s="5"/>
    </row>
    <row r="61" spans="1:15" ht="15" customHeight="1">
      <c r="A61" s="496"/>
      <c r="B61" s="507"/>
      <c r="C61" s="363" t="s">
        <v>311</v>
      </c>
      <c r="D61" s="364">
        <v>1000</v>
      </c>
      <c r="E61" s="365">
        <v>600</v>
      </c>
      <c r="F61" s="366">
        <v>50</v>
      </c>
      <c r="G61" s="367">
        <v>4</v>
      </c>
      <c r="H61" s="368">
        <v>2.4</v>
      </c>
      <c r="I61" s="369">
        <f>D61*E61*F61*G61/1000000000</f>
        <v>0.12</v>
      </c>
      <c r="J61" s="370">
        <v>9768</v>
      </c>
      <c r="K61" s="371">
        <f t="shared" si="9"/>
        <v>415.14</v>
      </c>
      <c r="L61" s="372">
        <f t="shared" si="3"/>
        <v>489.87</v>
      </c>
      <c r="M61" s="373">
        <f t="shared" si="10"/>
        <v>8302.7999999999993</v>
      </c>
      <c r="N61" s="372">
        <f t="shared" si="5"/>
        <v>9797.3039999999983</v>
      </c>
      <c r="O61" s="5"/>
    </row>
    <row r="62" spans="1:15" ht="15" customHeight="1">
      <c r="A62" s="495" t="s">
        <v>361</v>
      </c>
      <c r="B62" s="505" t="s">
        <v>815</v>
      </c>
      <c r="C62" s="310" t="s">
        <v>311</v>
      </c>
      <c r="D62" s="311">
        <v>1000</v>
      </c>
      <c r="E62" s="312">
        <v>600</v>
      </c>
      <c r="F62" s="313">
        <v>40</v>
      </c>
      <c r="G62" s="314">
        <v>4</v>
      </c>
      <c r="H62" s="315">
        <f>D62*E62*G62/1000000</f>
        <v>2.4</v>
      </c>
      <c r="I62" s="316">
        <f>D62*E62*F62*G62/1000000000</f>
        <v>9.6000000000000002E-2</v>
      </c>
      <c r="J62" s="280">
        <v>8140</v>
      </c>
      <c r="K62" s="331">
        <f t="shared" si="9"/>
        <v>276.76</v>
      </c>
      <c r="L62" s="281">
        <f t="shared" si="3"/>
        <v>326.58</v>
      </c>
      <c r="M62" s="342">
        <f t="shared" si="10"/>
        <v>6919</v>
      </c>
      <c r="N62" s="281">
        <f t="shared" si="5"/>
        <v>8164.4199999999992</v>
      </c>
      <c r="O62" s="5"/>
    </row>
    <row r="63" spans="1:15" ht="15" customHeight="1">
      <c r="A63" s="496"/>
      <c r="B63" s="506"/>
      <c r="C63" s="303" t="s">
        <v>311</v>
      </c>
      <c r="D63" s="304">
        <v>1000</v>
      </c>
      <c r="E63" s="305">
        <v>600</v>
      </c>
      <c r="F63" s="306">
        <v>50</v>
      </c>
      <c r="G63" s="307">
        <v>4</v>
      </c>
      <c r="H63" s="308">
        <f t="shared" ref="H63:H78" si="11">D63*E63*G63/1000000</f>
        <v>2.4</v>
      </c>
      <c r="I63" s="309">
        <f t="shared" ref="I63:I78" si="12">D63*E63*F63*G63/1000000000</f>
        <v>0.12</v>
      </c>
      <c r="J63" s="282">
        <v>8140</v>
      </c>
      <c r="K63" s="330">
        <f t="shared" si="9"/>
        <v>345.95</v>
      </c>
      <c r="L63" s="283">
        <f t="shared" si="3"/>
        <v>408.22</v>
      </c>
      <c r="M63" s="341">
        <f t="shared" si="10"/>
        <v>6919</v>
      </c>
      <c r="N63" s="283">
        <f t="shared" si="5"/>
        <v>8164.4199999999992</v>
      </c>
      <c r="O63" s="5"/>
    </row>
    <row r="64" spans="1:15" ht="15" customHeight="1">
      <c r="A64" s="496"/>
      <c r="B64" s="506"/>
      <c r="C64" s="238" t="s">
        <v>312</v>
      </c>
      <c r="D64" s="231">
        <v>1000</v>
      </c>
      <c r="E64" s="210">
        <v>600</v>
      </c>
      <c r="F64" s="245">
        <v>60</v>
      </c>
      <c r="G64" s="253">
        <v>4</v>
      </c>
      <c r="H64" s="211">
        <f t="shared" si="11"/>
        <v>2.4</v>
      </c>
      <c r="I64" s="254">
        <f t="shared" si="12"/>
        <v>0.14399999999999999</v>
      </c>
      <c r="J64" s="266">
        <v>8220</v>
      </c>
      <c r="K64" s="322">
        <f t="shared" si="9"/>
        <v>419.22</v>
      </c>
      <c r="L64" s="217">
        <f t="shared" si="3"/>
        <v>494.68</v>
      </c>
      <c r="M64" s="333">
        <f t="shared" si="10"/>
        <v>6987</v>
      </c>
      <c r="N64" s="215">
        <f t="shared" si="5"/>
        <v>8244.66</v>
      </c>
      <c r="O64" s="5"/>
    </row>
    <row r="65" spans="1:15" ht="15" customHeight="1">
      <c r="A65" s="496"/>
      <c r="B65" s="506"/>
      <c r="C65" s="238" t="s">
        <v>312</v>
      </c>
      <c r="D65" s="231">
        <v>1000</v>
      </c>
      <c r="E65" s="210">
        <v>600</v>
      </c>
      <c r="F65" s="245">
        <v>70</v>
      </c>
      <c r="G65" s="253">
        <v>4</v>
      </c>
      <c r="H65" s="211">
        <f t="shared" si="11"/>
        <v>2.4</v>
      </c>
      <c r="I65" s="254">
        <f t="shared" si="12"/>
        <v>0.16800000000000001</v>
      </c>
      <c r="J65" s="266">
        <v>8220</v>
      </c>
      <c r="K65" s="322">
        <f t="shared" si="9"/>
        <v>489.09</v>
      </c>
      <c r="L65" s="217">
        <f t="shared" si="3"/>
        <v>577.13</v>
      </c>
      <c r="M65" s="333">
        <f t="shared" si="10"/>
        <v>6987</v>
      </c>
      <c r="N65" s="215">
        <f t="shared" si="5"/>
        <v>8244.66</v>
      </c>
      <c r="O65" s="5"/>
    </row>
    <row r="66" spans="1:15" ht="15" customHeight="1">
      <c r="A66" s="496"/>
      <c r="B66" s="506"/>
      <c r="C66" s="238" t="s">
        <v>312</v>
      </c>
      <c r="D66" s="231">
        <v>1000</v>
      </c>
      <c r="E66" s="210">
        <v>600</v>
      </c>
      <c r="F66" s="245">
        <v>80</v>
      </c>
      <c r="G66" s="253">
        <v>2</v>
      </c>
      <c r="H66" s="211">
        <f t="shared" si="11"/>
        <v>1.2</v>
      </c>
      <c r="I66" s="254">
        <f t="shared" si="12"/>
        <v>9.6000000000000002E-2</v>
      </c>
      <c r="J66" s="266">
        <v>8220</v>
      </c>
      <c r="K66" s="322">
        <f t="shared" si="9"/>
        <v>558.96</v>
      </c>
      <c r="L66" s="217">
        <f t="shared" si="3"/>
        <v>659.57</v>
      </c>
      <c r="M66" s="333">
        <f t="shared" si="10"/>
        <v>6987</v>
      </c>
      <c r="N66" s="215">
        <f t="shared" si="5"/>
        <v>8244.66</v>
      </c>
      <c r="O66" s="5"/>
    </row>
    <row r="67" spans="1:15" ht="15" customHeight="1">
      <c r="A67" s="496"/>
      <c r="B67" s="506"/>
      <c r="C67" s="238" t="s">
        <v>312</v>
      </c>
      <c r="D67" s="231">
        <v>1000</v>
      </c>
      <c r="E67" s="210">
        <v>600</v>
      </c>
      <c r="F67" s="245">
        <v>90</v>
      </c>
      <c r="G67" s="253">
        <v>2</v>
      </c>
      <c r="H67" s="211">
        <f t="shared" si="11"/>
        <v>1.2</v>
      </c>
      <c r="I67" s="254">
        <f t="shared" si="12"/>
        <v>0.108</v>
      </c>
      <c r="J67" s="266">
        <v>8220</v>
      </c>
      <c r="K67" s="322">
        <f t="shared" si="9"/>
        <v>628.83000000000004</v>
      </c>
      <c r="L67" s="217">
        <f t="shared" si="3"/>
        <v>742.02</v>
      </c>
      <c r="M67" s="333">
        <f t="shared" si="10"/>
        <v>6987</v>
      </c>
      <c r="N67" s="215">
        <f t="shared" si="5"/>
        <v>8244.66</v>
      </c>
      <c r="O67" s="5"/>
    </row>
    <row r="68" spans="1:15" ht="15" customHeight="1">
      <c r="A68" s="496"/>
      <c r="B68" s="506"/>
      <c r="C68" s="303" t="s">
        <v>311</v>
      </c>
      <c r="D68" s="304">
        <v>1000</v>
      </c>
      <c r="E68" s="305">
        <v>600</v>
      </c>
      <c r="F68" s="306">
        <v>100</v>
      </c>
      <c r="G68" s="307">
        <v>2</v>
      </c>
      <c r="H68" s="308">
        <f t="shared" si="11"/>
        <v>1.2</v>
      </c>
      <c r="I68" s="309">
        <f t="shared" si="12"/>
        <v>0.12</v>
      </c>
      <c r="J68" s="282">
        <v>8140</v>
      </c>
      <c r="K68" s="330">
        <f t="shared" si="9"/>
        <v>691.9</v>
      </c>
      <c r="L68" s="283">
        <f t="shared" si="3"/>
        <v>816.44</v>
      </c>
      <c r="M68" s="341">
        <f t="shared" si="10"/>
        <v>6919</v>
      </c>
      <c r="N68" s="283">
        <f t="shared" si="5"/>
        <v>8164.4199999999992</v>
      </c>
      <c r="O68" s="5"/>
    </row>
    <row r="69" spans="1:15" ht="15" customHeight="1">
      <c r="A69" s="496"/>
      <c r="B69" s="506"/>
      <c r="C69" s="238" t="s">
        <v>312</v>
      </c>
      <c r="D69" s="231">
        <v>1000</v>
      </c>
      <c r="E69" s="210">
        <v>600</v>
      </c>
      <c r="F69" s="245">
        <v>110</v>
      </c>
      <c r="G69" s="253">
        <v>2</v>
      </c>
      <c r="H69" s="211">
        <f t="shared" si="11"/>
        <v>1.2</v>
      </c>
      <c r="I69" s="254">
        <f t="shared" si="12"/>
        <v>0.13200000000000001</v>
      </c>
      <c r="J69" s="266">
        <v>8220</v>
      </c>
      <c r="K69" s="322">
        <f t="shared" si="9"/>
        <v>768.57</v>
      </c>
      <c r="L69" s="217">
        <f t="shared" si="3"/>
        <v>906.91</v>
      </c>
      <c r="M69" s="333">
        <f t="shared" si="10"/>
        <v>6987</v>
      </c>
      <c r="N69" s="215">
        <f t="shared" si="5"/>
        <v>8244.66</v>
      </c>
      <c r="O69" s="5"/>
    </row>
    <row r="70" spans="1:15" ht="15" customHeight="1">
      <c r="A70" s="496"/>
      <c r="B70" s="506"/>
      <c r="C70" s="238" t="s">
        <v>312</v>
      </c>
      <c r="D70" s="231">
        <v>1000</v>
      </c>
      <c r="E70" s="210">
        <v>600</v>
      </c>
      <c r="F70" s="245">
        <v>120</v>
      </c>
      <c r="G70" s="253">
        <v>2</v>
      </c>
      <c r="H70" s="211">
        <f t="shared" si="11"/>
        <v>1.2</v>
      </c>
      <c r="I70" s="254">
        <f t="shared" si="12"/>
        <v>0.14399999999999999</v>
      </c>
      <c r="J70" s="266">
        <v>8220</v>
      </c>
      <c r="K70" s="322">
        <f t="shared" si="9"/>
        <v>838.44</v>
      </c>
      <c r="L70" s="217">
        <f t="shared" si="3"/>
        <v>989.36</v>
      </c>
      <c r="M70" s="333">
        <f t="shared" si="10"/>
        <v>6987</v>
      </c>
      <c r="N70" s="215">
        <f t="shared" si="5"/>
        <v>8244.66</v>
      </c>
      <c r="O70" s="5"/>
    </row>
    <row r="71" spans="1:15" ht="15" customHeight="1">
      <c r="A71" s="496"/>
      <c r="B71" s="506"/>
      <c r="C71" s="238" t="s">
        <v>312</v>
      </c>
      <c r="D71" s="231">
        <v>1000</v>
      </c>
      <c r="E71" s="210">
        <v>600</v>
      </c>
      <c r="F71" s="245">
        <v>130</v>
      </c>
      <c r="G71" s="253">
        <v>2</v>
      </c>
      <c r="H71" s="211">
        <f t="shared" si="11"/>
        <v>1.2</v>
      </c>
      <c r="I71" s="254">
        <f t="shared" si="12"/>
        <v>0.156</v>
      </c>
      <c r="J71" s="266">
        <v>8220</v>
      </c>
      <c r="K71" s="322">
        <f t="shared" si="9"/>
        <v>908.31</v>
      </c>
      <c r="L71" s="217">
        <f t="shared" si="3"/>
        <v>1071.81</v>
      </c>
      <c r="M71" s="333">
        <f t="shared" si="10"/>
        <v>6987</v>
      </c>
      <c r="N71" s="215">
        <f t="shared" si="5"/>
        <v>8244.66</v>
      </c>
      <c r="O71" s="5"/>
    </row>
    <row r="72" spans="1:15" ht="15" customHeight="1">
      <c r="A72" s="496"/>
      <c r="B72" s="506"/>
      <c r="C72" s="238" t="s">
        <v>312</v>
      </c>
      <c r="D72" s="231">
        <v>1000</v>
      </c>
      <c r="E72" s="210">
        <v>600</v>
      </c>
      <c r="F72" s="245">
        <v>140</v>
      </c>
      <c r="G72" s="253">
        <v>2</v>
      </c>
      <c r="H72" s="211">
        <f t="shared" si="11"/>
        <v>1.2</v>
      </c>
      <c r="I72" s="254">
        <f t="shared" si="12"/>
        <v>0.16800000000000001</v>
      </c>
      <c r="J72" s="266">
        <v>8220</v>
      </c>
      <c r="K72" s="322">
        <f t="shared" si="9"/>
        <v>978.18</v>
      </c>
      <c r="L72" s="217">
        <f t="shared" si="3"/>
        <v>1154.25</v>
      </c>
      <c r="M72" s="333">
        <f t="shared" si="10"/>
        <v>6987</v>
      </c>
      <c r="N72" s="215">
        <f t="shared" si="5"/>
        <v>8244.66</v>
      </c>
      <c r="O72" s="5"/>
    </row>
    <row r="73" spans="1:15" ht="15" customHeight="1">
      <c r="A73" s="496"/>
      <c r="B73" s="506"/>
      <c r="C73" s="238" t="s">
        <v>312</v>
      </c>
      <c r="D73" s="231">
        <v>1000</v>
      </c>
      <c r="E73" s="210">
        <v>600</v>
      </c>
      <c r="F73" s="245">
        <v>150</v>
      </c>
      <c r="G73" s="253">
        <v>2</v>
      </c>
      <c r="H73" s="211">
        <f t="shared" si="11"/>
        <v>1.2</v>
      </c>
      <c r="I73" s="254">
        <f t="shared" si="12"/>
        <v>0.18</v>
      </c>
      <c r="J73" s="266">
        <v>8220</v>
      </c>
      <c r="K73" s="322">
        <f t="shared" si="9"/>
        <v>1048.05</v>
      </c>
      <c r="L73" s="217">
        <f t="shared" si="3"/>
        <v>1236.7</v>
      </c>
      <c r="M73" s="333">
        <f t="shared" si="10"/>
        <v>6987</v>
      </c>
      <c r="N73" s="215">
        <f t="shared" si="5"/>
        <v>8244.66</v>
      </c>
      <c r="O73" s="5"/>
    </row>
    <row r="74" spans="1:15" ht="15" customHeight="1">
      <c r="A74" s="496"/>
      <c r="B74" s="506"/>
      <c r="C74" s="238" t="s">
        <v>312</v>
      </c>
      <c r="D74" s="231">
        <v>1000</v>
      </c>
      <c r="E74" s="210">
        <v>600</v>
      </c>
      <c r="F74" s="245">
        <v>160</v>
      </c>
      <c r="G74" s="253">
        <v>1</v>
      </c>
      <c r="H74" s="211">
        <f t="shared" si="11"/>
        <v>0.6</v>
      </c>
      <c r="I74" s="254">
        <f t="shared" si="12"/>
        <v>9.6000000000000002E-2</v>
      </c>
      <c r="J74" s="266">
        <v>8220</v>
      </c>
      <c r="K74" s="322">
        <f t="shared" si="9"/>
        <v>1117.92</v>
      </c>
      <c r="L74" s="217">
        <f t="shared" si="3"/>
        <v>1319.15</v>
      </c>
      <c r="M74" s="333">
        <f t="shared" si="10"/>
        <v>6987</v>
      </c>
      <c r="N74" s="215">
        <f t="shared" si="5"/>
        <v>8244.66</v>
      </c>
      <c r="O74" s="5"/>
    </row>
    <row r="75" spans="1:15" ht="15" customHeight="1">
      <c r="A75" s="496"/>
      <c r="B75" s="506"/>
      <c r="C75" s="238" t="s">
        <v>312</v>
      </c>
      <c r="D75" s="231">
        <v>1000</v>
      </c>
      <c r="E75" s="210">
        <v>600</v>
      </c>
      <c r="F75" s="245">
        <v>170</v>
      </c>
      <c r="G75" s="253">
        <v>1</v>
      </c>
      <c r="H75" s="211">
        <f t="shared" si="11"/>
        <v>0.6</v>
      </c>
      <c r="I75" s="254">
        <f t="shared" si="12"/>
        <v>0.10199999999999999</v>
      </c>
      <c r="J75" s="266">
        <v>8220</v>
      </c>
      <c r="K75" s="322">
        <f t="shared" si="9"/>
        <v>1187.79</v>
      </c>
      <c r="L75" s="217">
        <f t="shared" si="3"/>
        <v>1401.59</v>
      </c>
      <c r="M75" s="333">
        <f t="shared" si="10"/>
        <v>6987</v>
      </c>
      <c r="N75" s="215">
        <f t="shared" si="5"/>
        <v>8244.66</v>
      </c>
      <c r="O75" s="5"/>
    </row>
    <row r="76" spans="1:15" ht="15" customHeight="1">
      <c r="A76" s="496"/>
      <c r="B76" s="506"/>
      <c r="C76" s="238" t="s">
        <v>312</v>
      </c>
      <c r="D76" s="231">
        <v>1000</v>
      </c>
      <c r="E76" s="210">
        <v>600</v>
      </c>
      <c r="F76" s="245">
        <v>180</v>
      </c>
      <c r="G76" s="253">
        <v>1</v>
      </c>
      <c r="H76" s="211">
        <f t="shared" si="11"/>
        <v>0.6</v>
      </c>
      <c r="I76" s="254">
        <f t="shared" si="12"/>
        <v>0.108</v>
      </c>
      <c r="J76" s="266">
        <v>8220</v>
      </c>
      <c r="K76" s="322">
        <f t="shared" si="9"/>
        <v>1257.6600000000001</v>
      </c>
      <c r="L76" s="217">
        <f t="shared" si="3"/>
        <v>1484.04</v>
      </c>
      <c r="M76" s="333">
        <f t="shared" si="10"/>
        <v>6987</v>
      </c>
      <c r="N76" s="215">
        <f t="shared" si="5"/>
        <v>8244.66</v>
      </c>
      <c r="O76" s="5"/>
    </row>
    <row r="77" spans="1:15" ht="15" customHeight="1">
      <c r="A77" s="496"/>
      <c r="B77" s="506"/>
      <c r="C77" s="238" t="s">
        <v>312</v>
      </c>
      <c r="D77" s="231">
        <v>1000</v>
      </c>
      <c r="E77" s="210">
        <v>600</v>
      </c>
      <c r="F77" s="245">
        <v>190</v>
      </c>
      <c r="G77" s="253">
        <v>1</v>
      </c>
      <c r="H77" s="211">
        <f t="shared" si="11"/>
        <v>0.6</v>
      </c>
      <c r="I77" s="254">
        <f t="shared" si="12"/>
        <v>0.114</v>
      </c>
      <c r="J77" s="266">
        <v>8220</v>
      </c>
      <c r="K77" s="322">
        <f t="shared" si="9"/>
        <v>1327.53</v>
      </c>
      <c r="L77" s="217">
        <f t="shared" ref="L77:L78" si="13">ROUND(K77*1.18,2)</f>
        <v>1566.49</v>
      </c>
      <c r="M77" s="333">
        <f t="shared" si="10"/>
        <v>6987</v>
      </c>
      <c r="N77" s="215">
        <f t="shared" ref="N77:N78" si="14">M77*1.18</f>
        <v>8244.66</v>
      </c>
      <c r="O77" s="5"/>
    </row>
    <row r="78" spans="1:15" ht="15" customHeight="1">
      <c r="A78" s="497"/>
      <c r="B78" s="507"/>
      <c r="C78" s="243" t="s">
        <v>312</v>
      </c>
      <c r="D78" s="236">
        <v>1000</v>
      </c>
      <c r="E78" s="218">
        <v>600</v>
      </c>
      <c r="F78" s="250">
        <v>200</v>
      </c>
      <c r="G78" s="263">
        <v>1</v>
      </c>
      <c r="H78" s="219">
        <f t="shared" si="11"/>
        <v>0.6</v>
      </c>
      <c r="I78" s="264">
        <f t="shared" si="12"/>
        <v>0.12</v>
      </c>
      <c r="J78" s="268">
        <v>8220</v>
      </c>
      <c r="K78" s="327">
        <f t="shared" si="9"/>
        <v>1397.4</v>
      </c>
      <c r="L78" s="220">
        <f t="shared" si="13"/>
        <v>1648.93</v>
      </c>
      <c r="M78" s="338">
        <f t="shared" si="10"/>
        <v>6987</v>
      </c>
      <c r="N78" s="345">
        <f t="shared" si="14"/>
        <v>8244.66</v>
      </c>
      <c r="O78" s="5"/>
    </row>
    <row r="79" spans="1:15" ht="15" customHeight="1">
      <c r="A79" s="520" t="s">
        <v>238</v>
      </c>
      <c r="B79" s="520"/>
      <c r="C79" s="520"/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5"/>
    </row>
    <row r="80" spans="1:15" ht="15" customHeight="1">
      <c r="A80" s="495" t="s">
        <v>362</v>
      </c>
      <c r="B80" s="505" t="s">
        <v>815</v>
      </c>
      <c r="C80" s="295" t="s">
        <v>312</v>
      </c>
      <c r="D80" s="296">
        <v>1000</v>
      </c>
      <c r="E80" s="297">
        <v>600</v>
      </c>
      <c r="F80" s="298">
        <v>40</v>
      </c>
      <c r="G80" s="299">
        <v>8</v>
      </c>
      <c r="H80" s="300">
        <f>D80*E80*G80/1000000</f>
        <v>4.8</v>
      </c>
      <c r="I80" s="301">
        <f>D80*E80*F80*G80/1000000000</f>
        <v>0.192</v>
      </c>
      <c r="J80" s="265">
        <v>5580</v>
      </c>
      <c r="K80" s="329">
        <f t="shared" ref="K80:K113" si="15">ROUND(M80*F80/1000,2)</f>
        <v>189.72</v>
      </c>
      <c r="L80" s="302">
        <f t="shared" ref="L80:L113" si="16">ROUND(K80*1.18,2)</f>
        <v>223.87</v>
      </c>
      <c r="M80" s="340">
        <f t="shared" ref="M80:M113" si="17">ROUND(J80*(1-$N$8),2)</f>
        <v>4743</v>
      </c>
      <c r="N80" s="344">
        <f t="shared" ref="N80:N113" si="18">M80*1.18</f>
        <v>5596.74</v>
      </c>
      <c r="O80" s="5"/>
    </row>
    <row r="81" spans="1:15" ht="15" customHeight="1">
      <c r="A81" s="496"/>
      <c r="B81" s="506"/>
      <c r="C81" s="238" t="s">
        <v>312</v>
      </c>
      <c r="D81" s="231">
        <v>1000</v>
      </c>
      <c r="E81" s="210">
        <v>600</v>
      </c>
      <c r="F81" s="245">
        <v>50</v>
      </c>
      <c r="G81" s="253">
        <v>6</v>
      </c>
      <c r="H81" s="211">
        <f t="shared" ref="H81:H113" si="19">D81*E81*G81/1000000</f>
        <v>3.6</v>
      </c>
      <c r="I81" s="254">
        <f t="shared" ref="I81:I113" si="20">D81*E81*F81*G81/1000000000</f>
        <v>0.18</v>
      </c>
      <c r="J81" s="266">
        <v>5580</v>
      </c>
      <c r="K81" s="322">
        <f t="shared" si="15"/>
        <v>237.15</v>
      </c>
      <c r="L81" s="217">
        <f t="shared" si="16"/>
        <v>279.83999999999997</v>
      </c>
      <c r="M81" s="333">
        <f t="shared" si="17"/>
        <v>4743</v>
      </c>
      <c r="N81" s="215">
        <f t="shared" si="18"/>
        <v>5596.74</v>
      </c>
      <c r="O81" s="5"/>
    </row>
    <row r="82" spans="1:15" ht="15" customHeight="1">
      <c r="A82" s="496"/>
      <c r="B82" s="506"/>
      <c r="C82" s="238" t="s">
        <v>312</v>
      </c>
      <c r="D82" s="231">
        <v>1000</v>
      </c>
      <c r="E82" s="210">
        <v>600</v>
      </c>
      <c r="F82" s="245">
        <v>60</v>
      </c>
      <c r="G82" s="253">
        <v>4</v>
      </c>
      <c r="H82" s="211">
        <f t="shared" si="19"/>
        <v>2.4</v>
      </c>
      <c r="I82" s="254">
        <f t="shared" si="20"/>
        <v>0.14399999999999999</v>
      </c>
      <c r="J82" s="266">
        <v>5580</v>
      </c>
      <c r="K82" s="322">
        <f t="shared" si="15"/>
        <v>284.58</v>
      </c>
      <c r="L82" s="217">
        <f t="shared" si="16"/>
        <v>335.8</v>
      </c>
      <c r="M82" s="333">
        <f t="shared" si="17"/>
        <v>4743</v>
      </c>
      <c r="N82" s="215">
        <f t="shared" si="18"/>
        <v>5596.74</v>
      </c>
      <c r="O82" s="5"/>
    </row>
    <row r="83" spans="1:15" ht="15" customHeight="1">
      <c r="A83" s="496"/>
      <c r="B83" s="506"/>
      <c r="C83" s="238" t="s">
        <v>312</v>
      </c>
      <c r="D83" s="231">
        <v>1000</v>
      </c>
      <c r="E83" s="210">
        <v>600</v>
      </c>
      <c r="F83" s="245">
        <v>70</v>
      </c>
      <c r="G83" s="253">
        <v>4</v>
      </c>
      <c r="H83" s="211">
        <f t="shared" si="19"/>
        <v>2.4</v>
      </c>
      <c r="I83" s="254">
        <f t="shared" si="20"/>
        <v>0.16800000000000001</v>
      </c>
      <c r="J83" s="266">
        <v>5580</v>
      </c>
      <c r="K83" s="322">
        <f t="shared" si="15"/>
        <v>332.01</v>
      </c>
      <c r="L83" s="217">
        <f t="shared" si="16"/>
        <v>391.77</v>
      </c>
      <c r="M83" s="333">
        <f t="shared" si="17"/>
        <v>4743</v>
      </c>
      <c r="N83" s="215">
        <f t="shared" si="18"/>
        <v>5596.74</v>
      </c>
      <c r="O83" s="5"/>
    </row>
    <row r="84" spans="1:15" ht="15" customHeight="1">
      <c r="A84" s="496"/>
      <c r="B84" s="506"/>
      <c r="C84" s="238" t="s">
        <v>312</v>
      </c>
      <c r="D84" s="231">
        <v>1000</v>
      </c>
      <c r="E84" s="210">
        <v>600</v>
      </c>
      <c r="F84" s="245">
        <v>80</v>
      </c>
      <c r="G84" s="253">
        <v>4</v>
      </c>
      <c r="H84" s="211">
        <f t="shared" si="19"/>
        <v>2.4</v>
      </c>
      <c r="I84" s="254">
        <f t="shared" si="20"/>
        <v>0.192</v>
      </c>
      <c r="J84" s="266">
        <v>5580</v>
      </c>
      <c r="K84" s="322">
        <f t="shared" si="15"/>
        <v>379.44</v>
      </c>
      <c r="L84" s="217">
        <f t="shared" si="16"/>
        <v>447.74</v>
      </c>
      <c r="M84" s="333">
        <f t="shared" si="17"/>
        <v>4743</v>
      </c>
      <c r="N84" s="215">
        <f t="shared" si="18"/>
        <v>5596.74</v>
      </c>
      <c r="O84" s="5"/>
    </row>
    <row r="85" spans="1:15" ht="15" customHeight="1">
      <c r="A85" s="496"/>
      <c r="B85" s="506"/>
      <c r="C85" s="238" t="s">
        <v>312</v>
      </c>
      <c r="D85" s="231">
        <v>1000</v>
      </c>
      <c r="E85" s="210">
        <v>600</v>
      </c>
      <c r="F85" s="245">
        <v>90</v>
      </c>
      <c r="G85" s="253">
        <v>4</v>
      </c>
      <c r="H85" s="211">
        <f t="shared" si="19"/>
        <v>2.4</v>
      </c>
      <c r="I85" s="254">
        <f t="shared" si="20"/>
        <v>0.216</v>
      </c>
      <c r="J85" s="266">
        <v>5580</v>
      </c>
      <c r="K85" s="322">
        <f t="shared" si="15"/>
        <v>426.87</v>
      </c>
      <c r="L85" s="217">
        <f t="shared" si="16"/>
        <v>503.71</v>
      </c>
      <c r="M85" s="333">
        <f t="shared" si="17"/>
        <v>4743</v>
      </c>
      <c r="N85" s="215">
        <f t="shared" si="18"/>
        <v>5596.74</v>
      </c>
      <c r="O85" s="5"/>
    </row>
    <row r="86" spans="1:15" ht="15" customHeight="1">
      <c r="A86" s="496"/>
      <c r="B86" s="506"/>
      <c r="C86" s="303" t="s">
        <v>311</v>
      </c>
      <c r="D86" s="304">
        <v>1000</v>
      </c>
      <c r="E86" s="305">
        <v>600</v>
      </c>
      <c r="F86" s="306">
        <v>100</v>
      </c>
      <c r="G86" s="307">
        <v>3</v>
      </c>
      <c r="H86" s="308">
        <f t="shared" si="19"/>
        <v>1.8</v>
      </c>
      <c r="I86" s="309">
        <f t="shared" si="20"/>
        <v>0.18</v>
      </c>
      <c r="J86" s="282">
        <v>5528</v>
      </c>
      <c r="K86" s="330">
        <f t="shared" si="15"/>
        <v>469.88</v>
      </c>
      <c r="L86" s="283">
        <f t="shared" si="16"/>
        <v>554.46</v>
      </c>
      <c r="M86" s="341">
        <f t="shared" si="17"/>
        <v>4698.8</v>
      </c>
      <c r="N86" s="283">
        <f t="shared" si="18"/>
        <v>5544.5839999999998</v>
      </c>
      <c r="O86" s="5"/>
    </row>
    <row r="87" spans="1:15" ht="15" customHeight="1">
      <c r="A87" s="496"/>
      <c r="B87" s="506"/>
      <c r="C87" s="238" t="s">
        <v>312</v>
      </c>
      <c r="D87" s="231">
        <v>1000</v>
      </c>
      <c r="E87" s="210">
        <v>600</v>
      </c>
      <c r="F87" s="245">
        <v>110</v>
      </c>
      <c r="G87" s="253">
        <v>3</v>
      </c>
      <c r="H87" s="211">
        <f t="shared" si="19"/>
        <v>1.8</v>
      </c>
      <c r="I87" s="254">
        <f t="shared" si="20"/>
        <v>0.19800000000000001</v>
      </c>
      <c r="J87" s="266">
        <v>5580</v>
      </c>
      <c r="K87" s="322">
        <f t="shared" si="15"/>
        <v>521.73</v>
      </c>
      <c r="L87" s="217">
        <f t="shared" si="16"/>
        <v>615.64</v>
      </c>
      <c r="M87" s="333">
        <f t="shared" si="17"/>
        <v>4743</v>
      </c>
      <c r="N87" s="215">
        <f t="shared" si="18"/>
        <v>5596.74</v>
      </c>
      <c r="O87" s="5"/>
    </row>
    <row r="88" spans="1:15" ht="15" customHeight="1">
      <c r="A88" s="496"/>
      <c r="B88" s="506"/>
      <c r="C88" s="238" t="s">
        <v>312</v>
      </c>
      <c r="D88" s="231">
        <v>1000</v>
      </c>
      <c r="E88" s="210">
        <v>600</v>
      </c>
      <c r="F88" s="245">
        <v>120</v>
      </c>
      <c r="G88" s="253">
        <v>2</v>
      </c>
      <c r="H88" s="211">
        <f t="shared" si="19"/>
        <v>1.2</v>
      </c>
      <c r="I88" s="254">
        <f t="shared" si="20"/>
        <v>0.14399999999999999</v>
      </c>
      <c r="J88" s="266">
        <v>5580</v>
      </c>
      <c r="K88" s="322">
        <f t="shared" si="15"/>
        <v>569.16</v>
      </c>
      <c r="L88" s="217">
        <f t="shared" si="16"/>
        <v>671.61</v>
      </c>
      <c r="M88" s="333">
        <f t="shared" si="17"/>
        <v>4743</v>
      </c>
      <c r="N88" s="215">
        <f t="shared" si="18"/>
        <v>5596.74</v>
      </c>
      <c r="O88" s="5"/>
    </row>
    <row r="89" spans="1:15" ht="15" customHeight="1">
      <c r="A89" s="496"/>
      <c r="B89" s="506"/>
      <c r="C89" s="238" t="s">
        <v>312</v>
      </c>
      <c r="D89" s="231">
        <v>1000</v>
      </c>
      <c r="E89" s="210">
        <v>600</v>
      </c>
      <c r="F89" s="245">
        <v>130</v>
      </c>
      <c r="G89" s="253">
        <v>2</v>
      </c>
      <c r="H89" s="211">
        <f t="shared" si="19"/>
        <v>1.2</v>
      </c>
      <c r="I89" s="254">
        <f t="shared" si="20"/>
        <v>0.156</v>
      </c>
      <c r="J89" s="266">
        <v>5580</v>
      </c>
      <c r="K89" s="322">
        <f t="shared" si="15"/>
        <v>616.59</v>
      </c>
      <c r="L89" s="217">
        <f t="shared" si="16"/>
        <v>727.58</v>
      </c>
      <c r="M89" s="333">
        <f t="shared" si="17"/>
        <v>4743</v>
      </c>
      <c r="N89" s="215">
        <f t="shared" si="18"/>
        <v>5596.74</v>
      </c>
      <c r="O89" s="5"/>
    </row>
    <row r="90" spans="1:15" ht="15" customHeight="1">
      <c r="A90" s="496"/>
      <c r="B90" s="506"/>
      <c r="C90" s="238" t="s">
        <v>312</v>
      </c>
      <c r="D90" s="231">
        <v>1000</v>
      </c>
      <c r="E90" s="210">
        <v>600</v>
      </c>
      <c r="F90" s="245">
        <v>140</v>
      </c>
      <c r="G90" s="253">
        <v>2</v>
      </c>
      <c r="H90" s="211">
        <f t="shared" si="19"/>
        <v>1.2</v>
      </c>
      <c r="I90" s="254">
        <f t="shared" si="20"/>
        <v>0.16800000000000001</v>
      </c>
      <c r="J90" s="266">
        <v>5580</v>
      </c>
      <c r="K90" s="322">
        <f t="shared" si="15"/>
        <v>664.02</v>
      </c>
      <c r="L90" s="217">
        <f t="shared" si="16"/>
        <v>783.54</v>
      </c>
      <c r="M90" s="333">
        <f t="shared" si="17"/>
        <v>4743</v>
      </c>
      <c r="N90" s="215">
        <f t="shared" si="18"/>
        <v>5596.74</v>
      </c>
      <c r="O90" s="5"/>
    </row>
    <row r="91" spans="1:15" ht="15" customHeight="1">
      <c r="A91" s="496"/>
      <c r="B91" s="506"/>
      <c r="C91" s="303" t="s">
        <v>311</v>
      </c>
      <c r="D91" s="304">
        <v>1000</v>
      </c>
      <c r="E91" s="305">
        <v>600</v>
      </c>
      <c r="F91" s="306">
        <v>150</v>
      </c>
      <c r="G91" s="307">
        <v>2</v>
      </c>
      <c r="H91" s="308">
        <f t="shared" si="19"/>
        <v>1.2</v>
      </c>
      <c r="I91" s="309">
        <f t="shared" si="20"/>
        <v>0.18</v>
      </c>
      <c r="J91" s="282">
        <v>5528</v>
      </c>
      <c r="K91" s="330">
        <f t="shared" si="15"/>
        <v>704.82</v>
      </c>
      <c r="L91" s="283">
        <f t="shared" si="16"/>
        <v>831.69</v>
      </c>
      <c r="M91" s="341">
        <f t="shared" si="17"/>
        <v>4698.8</v>
      </c>
      <c r="N91" s="283">
        <f t="shared" si="18"/>
        <v>5544.5839999999998</v>
      </c>
      <c r="O91" s="5"/>
    </row>
    <row r="92" spans="1:15" ht="15" customHeight="1">
      <c r="A92" s="496"/>
      <c r="B92" s="506"/>
      <c r="C92" s="238" t="s">
        <v>312</v>
      </c>
      <c r="D92" s="231">
        <v>1000</v>
      </c>
      <c r="E92" s="210">
        <v>600</v>
      </c>
      <c r="F92" s="245">
        <v>160</v>
      </c>
      <c r="G92" s="253">
        <v>2</v>
      </c>
      <c r="H92" s="211">
        <f t="shared" si="19"/>
        <v>1.2</v>
      </c>
      <c r="I92" s="254">
        <f t="shared" si="20"/>
        <v>0.192</v>
      </c>
      <c r="J92" s="266">
        <v>5580</v>
      </c>
      <c r="K92" s="322">
        <f t="shared" si="15"/>
        <v>758.88</v>
      </c>
      <c r="L92" s="217">
        <f t="shared" si="16"/>
        <v>895.48</v>
      </c>
      <c r="M92" s="333">
        <f t="shared" si="17"/>
        <v>4743</v>
      </c>
      <c r="N92" s="215">
        <f t="shared" si="18"/>
        <v>5596.74</v>
      </c>
      <c r="O92" s="5"/>
    </row>
    <row r="93" spans="1:15" ht="15" customHeight="1">
      <c r="A93" s="496"/>
      <c r="B93" s="506"/>
      <c r="C93" s="238" t="s">
        <v>312</v>
      </c>
      <c r="D93" s="231">
        <v>1000</v>
      </c>
      <c r="E93" s="210">
        <v>600</v>
      </c>
      <c r="F93" s="245">
        <v>170</v>
      </c>
      <c r="G93" s="253">
        <v>2</v>
      </c>
      <c r="H93" s="211">
        <f t="shared" si="19"/>
        <v>1.2</v>
      </c>
      <c r="I93" s="254">
        <f t="shared" si="20"/>
        <v>0.20399999999999999</v>
      </c>
      <c r="J93" s="266">
        <v>5580</v>
      </c>
      <c r="K93" s="322">
        <f t="shared" si="15"/>
        <v>806.31</v>
      </c>
      <c r="L93" s="217">
        <f t="shared" si="16"/>
        <v>951.45</v>
      </c>
      <c r="M93" s="333">
        <f t="shared" si="17"/>
        <v>4743</v>
      </c>
      <c r="N93" s="215">
        <f t="shared" si="18"/>
        <v>5596.74</v>
      </c>
      <c r="O93" s="5"/>
    </row>
    <row r="94" spans="1:15" ht="15" customHeight="1">
      <c r="A94" s="496"/>
      <c r="B94" s="506"/>
      <c r="C94" s="238" t="s">
        <v>312</v>
      </c>
      <c r="D94" s="231">
        <v>1000</v>
      </c>
      <c r="E94" s="210">
        <v>600</v>
      </c>
      <c r="F94" s="245">
        <v>180</v>
      </c>
      <c r="G94" s="253">
        <v>2</v>
      </c>
      <c r="H94" s="211">
        <f t="shared" si="19"/>
        <v>1.2</v>
      </c>
      <c r="I94" s="254">
        <f t="shared" si="20"/>
        <v>0.216</v>
      </c>
      <c r="J94" s="266">
        <v>5580</v>
      </c>
      <c r="K94" s="322">
        <f t="shared" si="15"/>
        <v>853.74</v>
      </c>
      <c r="L94" s="217">
        <f t="shared" si="16"/>
        <v>1007.41</v>
      </c>
      <c r="M94" s="333">
        <f t="shared" si="17"/>
        <v>4743</v>
      </c>
      <c r="N94" s="215">
        <f t="shared" si="18"/>
        <v>5596.74</v>
      </c>
      <c r="O94" s="5"/>
    </row>
    <row r="95" spans="1:15" ht="15" customHeight="1">
      <c r="A95" s="496"/>
      <c r="B95" s="506"/>
      <c r="C95" s="238" t="s">
        <v>312</v>
      </c>
      <c r="D95" s="231">
        <v>1000</v>
      </c>
      <c r="E95" s="210">
        <v>600</v>
      </c>
      <c r="F95" s="245">
        <v>190</v>
      </c>
      <c r="G95" s="253">
        <v>2</v>
      </c>
      <c r="H95" s="211">
        <f t="shared" si="19"/>
        <v>1.2</v>
      </c>
      <c r="I95" s="254">
        <f t="shared" si="20"/>
        <v>0.22800000000000001</v>
      </c>
      <c r="J95" s="266">
        <v>5580</v>
      </c>
      <c r="K95" s="322">
        <f t="shared" si="15"/>
        <v>901.17</v>
      </c>
      <c r="L95" s="217">
        <f t="shared" si="16"/>
        <v>1063.3800000000001</v>
      </c>
      <c r="M95" s="333">
        <f t="shared" si="17"/>
        <v>4743</v>
      </c>
      <c r="N95" s="215">
        <f t="shared" si="18"/>
        <v>5596.74</v>
      </c>
      <c r="O95" s="5"/>
    </row>
    <row r="96" spans="1:15" ht="15" customHeight="1">
      <c r="A96" s="497"/>
      <c r="B96" s="507"/>
      <c r="C96" s="243" t="s">
        <v>312</v>
      </c>
      <c r="D96" s="236">
        <v>1000</v>
      </c>
      <c r="E96" s="218">
        <v>600</v>
      </c>
      <c r="F96" s="250">
        <v>200</v>
      </c>
      <c r="G96" s="263">
        <v>2</v>
      </c>
      <c r="H96" s="219">
        <f t="shared" si="19"/>
        <v>1.2</v>
      </c>
      <c r="I96" s="264">
        <f t="shared" si="20"/>
        <v>0.24</v>
      </c>
      <c r="J96" s="268">
        <v>5580</v>
      </c>
      <c r="K96" s="327">
        <f t="shared" si="15"/>
        <v>948.6</v>
      </c>
      <c r="L96" s="220">
        <f t="shared" si="16"/>
        <v>1119.3499999999999</v>
      </c>
      <c r="M96" s="338">
        <f t="shared" si="17"/>
        <v>4743</v>
      </c>
      <c r="N96" s="345">
        <f t="shared" si="18"/>
        <v>5596.74</v>
      </c>
      <c r="O96" s="5"/>
    </row>
    <row r="97" spans="1:15" ht="15" customHeight="1">
      <c r="A97" s="495" t="s">
        <v>363</v>
      </c>
      <c r="B97" s="505" t="s">
        <v>816</v>
      </c>
      <c r="C97" s="295" t="s">
        <v>312</v>
      </c>
      <c r="D97" s="296">
        <v>1000</v>
      </c>
      <c r="E97" s="297">
        <v>600</v>
      </c>
      <c r="F97" s="298">
        <v>40</v>
      </c>
      <c r="G97" s="299">
        <v>8</v>
      </c>
      <c r="H97" s="300">
        <f t="shared" si="19"/>
        <v>4.8</v>
      </c>
      <c r="I97" s="301">
        <f t="shared" si="20"/>
        <v>0.192</v>
      </c>
      <c r="J97" s="265">
        <v>5072</v>
      </c>
      <c r="K97" s="329">
        <f t="shared" si="15"/>
        <v>172.45</v>
      </c>
      <c r="L97" s="302">
        <f t="shared" si="16"/>
        <v>203.49</v>
      </c>
      <c r="M97" s="340">
        <f t="shared" si="17"/>
        <v>4311.2</v>
      </c>
      <c r="N97" s="344">
        <f t="shared" si="18"/>
        <v>5087.2159999999994</v>
      </c>
      <c r="O97" s="5"/>
    </row>
    <row r="98" spans="1:15" ht="15" customHeight="1">
      <c r="A98" s="496"/>
      <c r="B98" s="506"/>
      <c r="C98" s="238" t="s">
        <v>312</v>
      </c>
      <c r="D98" s="231">
        <v>1000</v>
      </c>
      <c r="E98" s="210">
        <v>600</v>
      </c>
      <c r="F98" s="245">
        <v>50</v>
      </c>
      <c r="G98" s="253">
        <v>6</v>
      </c>
      <c r="H98" s="211">
        <f t="shared" si="19"/>
        <v>3.6</v>
      </c>
      <c r="I98" s="254">
        <f t="shared" si="20"/>
        <v>0.18</v>
      </c>
      <c r="J98" s="266">
        <v>5072</v>
      </c>
      <c r="K98" s="322">
        <f t="shared" si="15"/>
        <v>215.56</v>
      </c>
      <c r="L98" s="217">
        <f t="shared" si="16"/>
        <v>254.36</v>
      </c>
      <c r="M98" s="333">
        <f t="shared" si="17"/>
        <v>4311.2</v>
      </c>
      <c r="N98" s="215">
        <f t="shared" si="18"/>
        <v>5087.2159999999994</v>
      </c>
      <c r="O98" s="5"/>
    </row>
    <row r="99" spans="1:15" ht="15" customHeight="1">
      <c r="A99" s="496"/>
      <c r="B99" s="506"/>
      <c r="C99" s="238" t="s">
        <v>312</v>
      </c>
      <c r="D99" s="231">
        <v>1000</v>
      </c>
      <c r="E99" s="210">
        <v>600</v>
      </c>
      <c r="F99" s="245">
        <v>60</v>
      </c>
      <c r="G99" s="253">
        <v>6</v>
      </c>
      <c r="H99" s="211">
        <f t="shared" si="19"/>
        <v>3.6</v>
      </c>
      <c r="I99" s="254">
        <f t="shared" si="20"/>
        <v>0.216</v>
      </c>
      <c r="J99" s="266">
        <v>5072</v>
      </c>
      <c r="K99" s="322">
        <f t="shared" si="15"/>
        <v>258.67</v>
      </c>
      <c r="L99" s="217">
        <f t="shared" si="16"/>
        <v>305.23</v>
      </c>
      <c r="M99" s="333">
        <f t="shared" si="17"/>
        <v>4311.2</v>
      </c>
      <c r="N99" s="215">
        <f t="shared" si="18"/>
        <v>5087.2159999999994</v>
      </c>
      <c r="O99" s="5"/>
    </row>
    <row r="100" spans="1:15" ht="15" customHeight="1">
      <c r="A100" s="496"/>
      <c r="B100" s="506"/>
      <c r="C100" s="238" t="s">
        <v>312</v>
      </c>
      <c r="D100" s="231">
        <v>1000</v>
      </c>
      <c r="E100" s="210">
        <v>600</v>
      </c>
      <c r="F100" s="245">
        <v>70</v>
      </c>
      <c r="G100" s="253">
        <v>4</v>
      </c>
      <c r="H100" s="211">
        <f t="shared" si="19"/>
        <v>2.4</v>
      </c>
      <c r="I100" s="254">
        <f t="shared" si="20"/>
        <v>0.16800000000000001</v>
      </c>
      <c r="J100" s="266">
        <v>5072</v>
      </c>
      <c r="K100" s="322">
        <f t="shared" si="15"/>
        <v>301.77999999999997</v>
      </c>
      <c r="L100" s="217">
        <f t="shared" si="16"/>
        <v>356.1</v>
      </c>
      <c r="M100" s="333">
        <f t="shared" si="17"/>
        <v>4311.2</v>
      </c>
      <c r="N100" s="215">
        <f t="shared" si="18"/>
        <v>5087.2159999999994</v>
      </c>
      <c r="O100" s="5"/>
    </row>
    <row r="101" spans="1:15" ht="15" customHeight="1">
      <c r="A101" s="496"/>
      <c r="B101" s="506"/>
      <c r="C101" s="238" t="s">
        <v>312</v>
      </c>
      <c r="D101" s="231">
        <v>1000</v>
      </c>
      <c r="E101" s="210">
        <v>600</v>
      </c>
      <c r="F101" s="245">
        <v>80</v>
      </c>
      <c r="G101" s="253">
        <v>4</v>
      </c>
      <c r="H101" s="211">
        <f t="shared" si="19"/>
        <v>2.4</v>
      </c>
      <c r="I101" s="254">
        <f t="shared" si="20"/>
        <v>0.192</v>
      </c>
      <c r="J101" s="266">
        <v>5072</v>
      </c>
      <c r="K101" s="322">
        <f t="shared" si="15"/>
        <v>344.9</v>
      </c>
      <c r="L101" s="217">
        <f t="shared" si="16"/>
        <v>406.98</v>
      </c>
      <c r="M101" s="333">
        <f t="shared" si="17"/>
        <v>4311.2</v>
      </c>
      <c r="N101" s="215">
        <f t="shared" si="18"/>
        <v>5087.2159999999994</v>
      </c>
      <c r="O101" s="5"/>
    </row>
    <row r="102" spans="1:15" ht="15" customHeight="1">
      <c r="A102" s="496"/>
      <c r="B102" s="506"/>
      <c r="C102" s="238" t="s">
        <v>312</v>
      </c>
      <c r="D102" s="231">
        <v>1000</v>
      </c>
      <c r="E102" s="210">
        <v>600</v>
      </c>
      <c r="F102" s="245">
        <v>90</v>
      </c>
      <c r="G102" s="253">
        <v>4</v>
      </c>
      <c r="H102" s="211">
        <f t="shared" si="19"/>
        <v>2.4</v>
      </c>
      <c r="I102" s="254">
        <f t="shared" si="20"/>
        <v>0.216</v>
      </c>
      <c r="J102" s="266">
        <v>5072</v>
      </c>
      <c r="K102" s="322">
        <f t="shared" si="15"/>
        <v>388.01</v>
      </c>
      <c r="L102" s="217">
        <f t="shared" si="16"/>
        <v>457.85</v>
      </c>
      <c r="M102" s="333">
        <f t="shared" si="17"/>
        <v>4311.2</v>
      </c>
      <c r="N102" s="215">
        <f t="shared" si="18"/>
        <v>5087.2159999999994</v>
      </c>
      <c r="O102" s="5"/>
    </row>
    <row r="103" spans="1:15" ht="15" customHeight="1">
      <c r="A103" s="496"/>
      <c r="B103" s="506"/>
      <c r="C103" s="303" t="s">
        <v>311</v>
      </c>
      <c r="D103" s="304">
        <v>1000</v>
      </c>
      <c r="E103" s="305">
        <v>600</v>
      </c>
      <c r="F103" s="306">
        <v>100</v>
      </c>
      <c r="G103" s="307">
        <v>3</v>
      </c>
      <c r="H103" s="308">
        <f t="shared" si="19"/>
        <v>1.8</v>
      </c>
      <c r="I103" s="309">
        <f t="shared" si="20"/>
        <v>0.18</v>
      </c>
      <c r="J103" s="282">
        <v>5024</v>
      </c>
      <c r="K103" s="330">
        <f t="shared" si="15"/>
        <v>427.04</v>
      </c>
      <c r="L103" s="283">
        <f t="shared" si="16"/>
        <v>503.91</v>
      </c>
      <c r="M103" s="341">
        <f t="shared" si="17"/>
        <v>4270.3999999999996</v>
      </c>
      <c r="N103" s="283">
        <f t="shared" si="18"/>
        <v>5039.0719999999992</v>
      </c>
      <c r="O103" s="5"/>
    </row>
    <row r="104" spans="1:15" ht="15" customHeight="1">
      <c r="A104" s="496"/>
      <c r="B104" s="506"/>
      <c r="C104" s="238" t="s">
        <v>312</v>
      </c>
      <c r="D104" s="231">
        <v>1000</v>
      </c>
      <c r="E104" s="210">
        <v>600</v>
      </c>
      <c r="F104" s="245">
        <v>110</v>
      </c>
      <c r="G104" s="253">
        <v>3</v>
      </c>
      <c r="H104" s="211">
        <f t="shared" si="19"/>
        <v>1.8</v>
      </c>
      <c r="I104" s="254">
        <f t="shared" si="20"/>
        <v>0.19800000000000001</v>
      </c>
      <c r="J104" s="266">
        <v>5072</v>
      </c>
      <c r="K104" s="322">
        <f t="shared" si="15"/>
        <v>474.23</v>
      </c>
      <c r="L104" s="217">
        <f t="shared" si="16"/>
        <v>559.59</v>
      </c>
      <c r="M104" s="333">
        <f t="shared" si="17"/>
        <v>4311.2</v>
      </c>
      <c r="N104" s="215">
        <f t="shared" si="18"/>
        <v>5087.2159999999994</v>
      </c>
      <c r="O104" s="5"/>
    </row>
    <row r="105" spans="1:15" ht="15" customHeight="1">
      <c r="A105" s="496"/>
      <c r="B105" s="506"/>
      <c r="C105" s="238" t="s">
        <v>312</v>
      </c>
      <c r="D105" s="231">
        <v>1000</v>
      </c>
      <c r="E105" s="210">
        <v>600</v>
      </c>
      <c r="F105" s="245">
        <v>120</v>
      </c>
      <c r="G105" s="253">
        <v>3</v>
      </c>
      <c r="H105" s="211">
        <f t="shared" si="19"/>
        <v>1.8</v>
      </c>
      <c r="I105" s="254">
        <f t="shared" si="20"/>
        <v>0.216</v>
      </c>
      <c r="J105" s="266">
        <v>5072</v>
      </c>
      <c r="K105" s="322">
        <f t="shared" si="15"/>
        <v>517.34</v>
      </c>
      <c r="L105" s="217">
        <f t="shared" si="16"/>
        <v>610.46</v>
      </c>
      <c r="M105" s="333">
        <f t="shared" si="17"/>
        <v>4311.2</v>
      </c>
      <c r="N105" s="215">
        <f t="shared" si="18"/>
        <v>5087.2159999999994</v>
      </c>
      <c r="O105" s="5"/>
    </row>
    <row r="106" spans="1:15" ht="15" customHeight="1">
      <c r="A106" s="496"/>
      <c r="B106" s="506"/>
      <c r="C106" s="238" t="s">
        <v>312</v>
      </c>
      <c r="D106" s="231">
        <v>1000</v>
      </c>
      <c r="E106" s="210">
        <v>600</v>
      </c>
      <c r="F106" s="245">
        <v>130</v>
      </c>
      <c r="G106" s="253">
        <v>2</v>
      </c>
      <c r="H106" s="211">
        <f t="shared" si="19"/>
        <v>1.2</v>
      </c>
      <c r="I106" s="254">
        <f t="shared" si="20"/>
        <v>0.156</v>
      </c>
      <c r="J106" s="266">
        <v>5072</v>
      </c>
      <c r="K106" s="322">
        <f t="shared" si="15"/>
        <v>560.46</v>
      </c>
      <c r="L106" s="217">
        <f t="shared" si="16"/>
        <v>661.34</v>
      </c>
      <c r="M106" s="333">
        <f t="shared" si="17"/>
        <v>4311.2</v>
      </c>
      <c r="N106" s="215">
        <f t="shared" si="18"/>
        <v>5087.2159999999994</v>
      </c>
      <c r="O106" s="5"/>
    </row>
    <row r="107" spans="1:15" ht="15" customHeight="1">
      <c r="A107" s="496"/>
      <c r="B107" s="506"/>
      <c r="C107" s="238" t="s">
        <v>312</v>
      </c>
      <c r="D107" s="231">
        <v>1000</v>
      </c>
      <c r="E107" s="210">
        <v>600</v>
      </c>
      <c r="F107" s="245">
        <v>140</v>
      </c>
      <c r="G107" s="253">
        <v>2</v>
      </c>
      <c r="H107" s="211">
        <f t="shared" si="19"/>
        <v>1.2</v>
      </c>
      <c r="I107" s="254">
        <f t="shared" si="20"/>
        <v>0.16800000000000001</v>
      </c>
      <c r="J107" s="266">
        <v>5072</v>
      </c>
      <c r="K107" s="322">
        <f t="shared" si="15"/>
        <v>603.57000000000005</v>
      </c>
      <c r="L107" s="217">
        <f t="shared" si="16"/>
        <v>712.21</v>
      </c>
      <c r="M107" s="333">
        <f t="shared" si="17"/>
        <v>4311.2</v>
      </c>
      <c r="N107" s="215">
        <f t="shared" si="18"/>
        <v>5087.2159999999994</v>
      </c>
      <c r="O107" s="5"/>
    </row>
    <row r="108" spans="1:15" ht="15" customHeight="1">
      <c r="A108" s="496"/>
      <c r="B108" s="506"/>
      <c r="C108" s="303" t="s">
        <v>311</v>
      </c>
      <c r="D108" s="304">
        <v>1000</v>
      </c>
      <c r="E108" s="305">
        <v>600</v>
      </c>
      <c r="F108" s="306">
        <v>150</v>
      </c>
      <c r="G108" s="307">
        <v>2</v>
      </c>
      <c r="H108" s="308">
        <f t="shared" si="19"/>
        <v>1.2</v>
      </c>
      <c r="I108" s="309">
        <f t="shared" si="20"/>
        <v>0.18</v>
      </c>
      <c r="J108" s="282">
        <v>5024</v>
      </c>
      <c r="K108" s="330">
        <f t="shared" si="15"/>
        <v>640.55999999999995</v>
      </c>
      <c r="L108" s="283">
        <f t="shared" si="16"/>
        <v>755.86</v>
      </c>
      <c r="M108" s="341">
        <f t="shared" si="17"/>
        <v>4270.3999999999996</v>
      </c>
      <c r="N108" s="283">
        <f t="shared" si="18"/>
        <v>5039.0719999999992</v>
      </c>
      <c r="O108" s="5"/>
    </row>
    <row r="109" spans="1:15" ht="15" customHeight="1">
      <c r="A109" s="496"/>
      <c r="B109" s="506"/>
      <c r="C109" s="238" t="s">
        <v>312</v>
      </c>
      <c r="D109" s="231">
        <v>1000</v>
      </c>
      <c r="E109" s="210">
        <v>600</v>
      </c>
      <c r="F109" s="245">
        <v>160</v>
      </c>
      <c r="G109" s="253">
        <v>2</v>
      </c>
      <c r="H109" s="211">
        <f t="shared" si="19"/>
        <v>1.2</v>
      </c>
      <c r="I109" s="254">
        <f t="shared" si="20"/>
        <v>0.192</v>
      </c>
      <c r="J109" s="266">
        <v>5072</v>
      </c>
      <c r="K109" s="322">
        <f t="shared" si="15"/>
        <v>689.79</v>
      </c>
      <c r="L109" s="217">
        <f t="shared" si="16"/>
        <v>813.95</v>
      </c>
      <c r="M109" s="333">
        <f t="shared" si="17"/>
        <v>4311.2</v>
      </c>
      <c r="N109" s="215">
        <f t="shared" si="18"/>
        <v>5087.2159999999994</v>
      </c>
      <c r="O109" s="5"/>
    </row>
    <row r="110" spans="1:15" ht="15" customHeight="1">
      <c r="A110" s="496"/>
      <c r="B110" s="506"/>
      <c r="C110" s="238" t="s">
        <v>312</v>
      </c>
      <c r="D110" s="231">
        <v>1000</v>
      </c>
      <c r="E110" s="210">
        <v>600</v>
      </c>
      <c r="F110" s="245">
        <v>170</v>
      </c>
      <c r="G110" s="253">
        <v>2</v>
      </c>
      <c r="H110" s="211">
        <f t="shared" si="19"/>
        <v>1.2</v>
      </c>
      <c r="I110" s="254">
        <f t="shared" si="20"/>
        <v>0.20399999999999999</v>
      </c>
      <c r="J110" s="266">
        <v>5072</v>
      </c>
      <c r="K110" s="322">
        <f t="shared" si="15"/>
        <v>732.9</v>
      </c>
      <c r="L110" s="217">
        <f t="shared" si="16"/>
        <v>864.82</v>
      </c>
      <c r="M110" s="333">
        <f t="shared" si="17"/>
        <v>4311.2</v>
      </c>
      <c r="N110" s="215">
        <f t="shared" si="18"/>
        <v>5087.2159999999994</v>
      </c>
      <c r="O110" s="5"/>
    </row>
    <row r="111" spans="1:15" ht="15" customHeight="1">
      <c r="A111" s="496"/>
      <c r="B111" s="506"/>
      <c r="C111" s="238" t="s">
        <v>312</v>
      </c>
      <c r="D111" s="231">
        <v>1000</v>
      </c>
      <c r="E111" s="210">
        <v>600</v>
      </c>
      <c r="F111" s="245">
        <v>180</v>
      </c>
      <c r="G111" s="253">
        <v>2</v>
      </c>
      <c r="H111" s="211">
        <f t="shared" si="19"/>
        <v>1.2</v>
      </c>
      <c r="I111" s="254">
        <f t="shared" si="20"/>
        <v>0.216</v>
      </c>
      <c r="J111" s="266">
        <v>5072</v>
      </c>
      <c r="K111" s="322">
        <f t="shared" si="15"/>
        <v>776.02</v>
      </c>
      <c r="L111" s="217">
        <f t="shared" si="16"/>
        <v>915.7</v>
      </c>
      <c r="M111" s="333">
        <f t="shared" si="17"/>
        <v>4311.2</v>
      </c>
      <c r="N111" s="215">
        <f t="shared" si="18"/>
        <v>5087.2159999999994</v>
      </c>
      <c r="O111" s="5"/>
    </row>
    <row r="112" spans="1:15" ht="15" customHeight="1">
      <c r="A112" s="496"/>
      <c r="B112" s="506"/>
      <c r="C112" s="238" t="s">
        <v>312</v>
      </c>
      <c r="D112" s="231">
        <v>1000</v>
      </c>
      <c r="E112" s="210">
        <v>600</v>
      </c>
      <c r="F112" s="245">
        <v>190</v>
      </c>
      <c r="G112" s="253">
        <v>2</v>
      </c>
      <c r="H112" s="211">
        <f t="shared" si="19"/>
        <v>1.2</v>
      </c>
      <c r="I112" s="254">
        <f t="shared" si="20"/>
        <v>0.22800000000000001</v>
      </c>
      <c r="J112" s="266">
        <v>5072</v>
      </c>
      <c r="K112" s="322">
        <f t="shared" si="15"/>
        <v>819.13</v>
      </c>
      <c r="L112" s="217">
        <f t="shared" si="16"/>
        <v>966.57</v>
      </c>
      <c r="M112" s="333">
        <f t="shared" si="17"/>
        <v>4311.2</v>
      </c>
      <c r="N112" s="215">
        <f t="shared" si="18"/>
        <v>5087.2159999999994</v>
      </c>
      <c r="O112" s="5"/>
    </row>
    <row r="113" spans="1:15" ht="15" customHeight="1">
      <c r="A113" s="497"/>
      <c r="B113" s="507"/>
      <c r="C113" s="243" t="s">
        <v>312</v>
      </c>
      <c r="D113" s="236">
        <v>1000</v>
      </c>
      <c r="E113" s="218">
        <v>600</v>
      </c>
      <c r="F113" s="250">
        <v>200</v>
      </c>
      <c r="G113" s="263">
        <v>2</v>
      </c>
      <c r="H113" s="219">
        <f t="shared" si="19"/>
        <v>1.2</v>
      </c>
      <c r="I113" s="264">
        <f t="shared" si="20"/>
        <v>0.24</v>
      </c>
      <c r="J113" s="268">
        <v>5072</v>
      </c>
      <c r="K113" s="327">
        <f t="shared" si="15"/>
        <v>862.24</v>
      </c>
      <c r="L113" s="220">
        <f t="shared" si="16"/>
        <v>1017.44</v>
      </c>
      <c r="M113" s="338">
        <f t="shared" si="17"/>
        <v>4311.2</v>
      </c>
      <c r="N113" s="345">
        <f t="shared" si="18"/>
        <v>5087.2159999999994</v>
      </c>
      <c r="O113" s="5"/>
    </row>
    <row r="114" spans="1:15" ht="15" customHeight="1">
      <c r="A114" s="520" t="s">
        <v>239</v>
      </c>
      <c r="B114" s="520"/>
      <c r="C114" s="520"/>
      <c r="D114" s="520"/>
      <c r="E114" s="520"/>
      <c r="F114" s="520"/>
      <c r="G114" s="520"/>
      <c r="H114" s="520"/>
      <c r="I114" s="520"/>
      <c r="J114" s="520"/>
      <c r="K114" s="520"/>
      <c r="L114" s="520"/>
      <c r="M114" s="520"/>
      <c r="N114" s="520"/>
      <c r="O114" s="5"/>
    </row>
    <row r="115" spans="1:15" s="3" customFormat="1" ht="15" customHeight="1">
      <c r="A115" s="495" t="s">
        <v>364</v>
      </c>
      <c r="B115" s="505" t="s">
        <v>815</v>
      </c>
      <c r="C115" s="295" t="s">
        <v>312</v>
      </c>
      <c r="D115" s="296">
        <v>1000</v>
      </c>
      <c r="E115" s="297">
        <v>600</v>
      </c>
      <c r="F115" s="298">
        <v>40</v>
      </c>
      <c r="G115" s="299">
        <v>6</v>
      </c>
      <c r="H115" s="300">
        <f t="shared" ref="H115:H155" si="21">D115*E115*G115/1000000</f>
        <v>3.6</v>
      </c>
      <c r="I115" s="301">
        <f t="shared" ref="I115:I155" si="22">D115*E115*F115*G115/1000000000</f>
        <v>0.14399999999999999</v>
      </c>
      <c r="J115" s="265">
        <v>5868</v>
      </c>
      <c r="K115" s="329">
        <f t="shared" ref="K115:K155" si="23">ROUND(M115*F115/1000,2)</f>
        <v>199.51</v>
      </c>
      <c r="L115" s="302">
        <f t="shared" ref="L115:L155" si="24">ROUND(K115*1.18,2)</f>
        <v>235.42</v>
      </c>
      <c r="M115" s="340">
        <f t="shared" ref="M115:M155" si="25">ROUND(J115*(1-$N$8),2)</f>
        <v>4987.8</v>
      </c>
      <c r="N115" s="344">
        <f t="shared" ref="N115:N155" si="26">M115*1.18</f>
        <v>5885.6040000000003</v>
      </c>
      <c r="O115" s="5"/>
    </row>
    <row r="116" spans="1:15" s="3" customFormat="1" ht="15" customHeight="1">
      <c r="A116" s="496"/>
      <c r="B116" s="506"/>
      <c r="C116" s="238" t="s">
        <v>312</v>
      </c>
      <c r="D116" s="231">
        <v>1000</v>
      </c>
      <c r="E116" s="210">
        <v>600</v>
      </c>
      <c r="F116" s="245">
        <v>50</v>
      </c>
      <c r="G116" s="253">
        <v>4</v>
      </c>
      <c r="H116" s="211">
        <f t="shared" si="21"/>
        <v>2.4</v>
      </c>
      <c r="I116" s="254">
        <f t="shared" si="22"/>
        <v>0.12</v>
      </c>
      <c r="J116" s="266">
        <v>5868</v>
      </c>
      <c r="K116" s="322">
        <f t="shared" si="23"/>
        <v>249.39</v>
      </c>
      <c r="L116" s="217">
        <f t="shared" si="24"/>
        <v>294.27999999999997</v>
      </c>
      <c r="M116" s="333">
        <f t="shared" si="25"/>
        <v>4987.8</v>
      </c>
      <c r="N116" s="215">
        <f t="shared" si="26"/>
        <v>5885.6040000000003</v>
      </c>
      <c r="O116" s="5"/>
    </row>
    <row r="117" spans="1:15" s="3" customFormat="1" ht="15" customHeight="1">
      <c r="A117" s="496"/>
      <c r="B117" s="506"/>
      <c r="C117" s="238" t="s">
        <v>312</v>
      </c>
      <c r="D117" s="231">
        <v>1000</v>
      </c>
      <c r="E117" s="210">
        <v>600</v>
      </c>
      <c r="F117" s="245">
        <v>60</v>
      </c>
      <c r="G117" s="253">
        <v>4</v>
      </c>
      <c r="H117" s="211">
        <f t="shared" si="21"/>
        <v>2.4</v>
      </c>
      <c r="I117" s="254">
        <f t="shared" si="22"/>
        <v>0.14399999999999999</v>
      </c>
      <c r="J117" s="266">
        <v>5868</v>
      </c>
      <c r="K117" s="322">
        <f t="shared" si="23"/>
        <v>299.27</v>
      </c>
      <c r="L117" s="217">
        <f t="shared" si="24"/>
        <v>353.14</v>
      </c>
      <c r="M117" s="333">
        <f t="shared" si="25"/>
        <v>4987.8</v>
      </c>
      <c r="N117" s="215">
        <f t="shared" si="26"/>
        <v>5885.6040000000003</v>
      </c>
      <c r="O117" s="5"/>
    </row>
    <row r="118" spans="1:15" s="3" customFormat="1" ht="15" customHeight="1">
      <c r="A118" s="496"/>
      <c r="B118" s="506"/>
      <c r="C118" s="238" t="s">
        <v>312</v>
      </c>
      <c r="D118" s="231">
        <v>1000</v>
      </c>
      <c r="E118" s="210">
        <v>600</v>
      </c>
      <c r="F118" s="245">
        <v>70</v>
      </c>
      <c r="G118" s="253">
        <v>4</v>
      </c>
      <c r="H118" s="211">
        <f t="shared" si="21"/>
        <v>2.4</v>
      </c>
      <c r="I118" s="254">
        <f t="shared" si="22"/>
        <v>0.16800000000000001</v>
      </c>
      <c r="J118" s="266">
        <v>5868</v>
      </c>
      <c r="K118" s="322">
        <f t="shared" si="23"/>
        <v>349.15</v>
      </c>
      <c r="L118" s="217">
        <f t="shared" si="24"/>
        <v>412</v>
      </c>
      <c r="M118" s="333">
        <f t="shared" si="25"/>
        <v>4987.8</v>
      </c>
      <c r="N118" s="215">
        <f t="shared" si="26"/>
        <v>5885.6040000000003</v>
      </c>
      <c r="O118" s="5"/>
    </row>
    <row r="119" spans="1:15" s="3" customFormat="1" ht="15" customHeight="1">
      <c r="A119" s="496"/>
      <c r="B119" s="506"/>
      <c r="C119" s="238" t="s">
        <v>312</v>
      </c>
      <c r="D119" s="231">
        <v>1000</v>
      </c>
      <c r="E119" s="210">
        <v>600</v>
      </c>
      <c r="F119" s="245">
        <v>80</v>
      </c>
      <c r="G119" s="253">
        <v>2</v>
      </c>
      <c r="H119" s="211">
        <f t="shared" si="21"/>
        <v>1.2</v>
      </c>
      <c r="I119" s="254">
        <f t="shared" si="22"/>
        <v>9.6000000000000002E-2</v>
      </c>
      <c r="J119" s="266">
        <v>5868</v>
      </c>
      <c r="K119" s="322">
        <f t="shared" si="23"/>
        <v>399.02</v>
      </c>
      <c r="L119" s="217">
        <f t="shared" si="24"/>
        <v>470.84</v>
      </c>
      <c r="M119" s="333">
        <f t="shared" si="25"/>
        <v>4987.8</v>
      </c>
      <c r="N119" s="215">
        <f t="shared" si="26"/>
        <v>5885.6040000000003</v>
      </c>
      <c r="O119" s="5"/>
    </row>
    <row r="120" spans="1:15" s="3" customFormat="1" ht="15" customHeight="1">
      <c r="A120" s="496"/>
      <c r="B120" s="506"/>
      <c r="C120" s="238" t="s">
        <v>312</v>
      </c>
      <c r="D120" s="231">
        <v>1000</v>
      </c>
      <c r="E120" s="210">
        <v>600</v>
      </c>
      <c r="F120" s="245">
        <v>90</v>
      </c>
      <c r="G120" s="253">
        <v>2</v>
      </c>
      <c r="H120" s="211">
        <f t="shared" si="21"/>
        <v>1.2</v>
      </c>
      <c r="I120" s="254">
        <f t="shared" si="22"/>
        <v>0.108</v>
      </c>
      <c r="J120" s="266">
        <v>5868</v>
      </c>
      <c r="K120" s="322">
        <f t="shared" si="23"/>
        <v>448.9</v>
      </c>
      <c r="L120" s="217">
        <f t="shared" si="24"/>
        <v>529.70000000000005</v>
      </c>
      <c r="M120" s="333">
        <f t="shared" si="25"/>
        <v>4987.8</v>
      </c>
      <c r="N120" s="215">
        <f t="shared" si="26"/>
        <v>5885.6040000000003</v>
      </c>
      <c r="O120" s="5"/>
    </row>
    <row r="121" spans="1:15" s="3" customFormat="1" ht="15" customHeight="1">
      <c r="A121" s="496"/>
      <c r="B121" s="506"/>
      <c r="C121" s="238" t="s">
        <v>312</v>
      </c>
      <c r="D121" s="231">
        <v>1000</v>
      </c>
      <c r="E121" s="210">
        <v>600</v>
      </c>
      <c r="F121" s="245">
        <v>100</v>
      </c>
      <c r="G121" s="253">
        <v>2</v>
      </c>
      <c r="H121" s="211">
        <f t="shared" si="21"/>
        <v>1.2</v>
      </c>
      <c r="I121" s="254">
        <f t="shared" si="22"/>
        <v>0.12</v>
      </c>
      <c r="J121" s="266">
        <v>5868</v>
      </c>
      <c r="K121" s="322">
        <f t="shared" si="23"/>
        <v>498.78</v>
      </c>
      <c r="L121" s="217">
        <f t="shared" si="24"/>
        <v>588.55999999999995</v>
      </c>
      <c r="M121" s="333">
        <f t="shared" si="25"/>
        <v>4987.8</v>
      </c>
      <c r="N121" s="215">
        <f t="shared" si="26"/>
        <v>5885.6040000000003</v>
      </c>
      <c r="O121" s="5"/>
    </row>
    <row r="122" spans="1:15" s="3" customFormat="1" ht="15" customHeight="1">
      <c r="A122" s="496"/>
      <c r="B122" s="506"/>
      <c r="C122" s="238" t="s">
        <v>312</v>
      </c>
      <c r="D122" s="231">
        <v>1000</v>
      </c>
      <c r="E122" s="210">
        <v>600</v>
      </c>
      <c r="F122" s="245">
        <v>110</v>
      </c>
      <c r="G122" s="253">
        <v>2</v>
      </c>
      <c r="H122" s="211">
        <f t="shared" si="21"/>
        <v>1.2</v>
      </c>
      <c r="I122" s="254">
        <f t="shared" si="22"/>
        <v>0.13200000000000001</v>
      </c>
      <c r="J122" s="266">
        <v>5868</v>
      </c>
      <c r="K122" s="322">
        <f t="shared" si="23"/>
        <v>548.66</v>
      </c>
      <c r="L122" s="217">
        <f t="shared" si="24"/>
        <v>647.41999999999996</v>
      </c>
      <c r="M122" s="333">
        <f t="shared" si="25"/>
        <v>4987.8</v>
      </c>
      <c r="N122" s="215">
        <f t="shared" si="26"/>
        <v>5885.6040000000003</v>
      </c>
      <c r="O122" s="5"/>
    </row>
    <row r="123" spans="1:15" s="3" customFormat="1" ht="15" customHeight="1">
      <c r="A123" s="496"/>
      <c r="B123" s="506"/>
      <c r="C123" s="238" t="s">
        <v>312</v>
      </c>
      <c r="D123" s="231">
        <v>1000</v>
      </c>
      <c r="E123" s="210">
        <v>600</v>
      </c>
      <c r="F123" s="245">
        <v>120</v>
      </c>
      <c r="G123" s="253">
        <v>2</v>
      </c>
      <c r="H123" s="211">
        <f t="shared" si="21"/>
        <v>1.2</v>
      </c>
      <c r="I123" s="254">
        <f t="shared" si="22"/>
        <v>0.14399999999999999</v>
      </c>
      <c r="J123" s="266">
        <v>5868</v>
      </c>
      <c r="K123" s="322">
        <f t="shared" si="23"/>
        <v>598.54</v>
      </c>
      <c r="L123" s="217">
        <f t="shared" si="24"/>
        <v>706.28</v>
      </c>
      <c r="M123" s="333">
        <f t="shared" si="25"/>
        <v>4987.8</v>
      </c>
      <c r="N123" s="215">
        <f t="shared" si="26"/>
        <v>5885.6040000000003</v>
      </c>
      <c r="O123" s="5"/>
    </row>
    <row r="124" spans="1:15" s="3" customFormat="1" ht="15" customHeight="1">
      <c r="A124" s="496"/>
      <c r="B124" s="506"/>
      <c r="C124" s="238" t="s">
        <v>312</v>
      </c>
      <c r="D124" s="231">
        <v>1000</v>
      </c>
      <c r="E124" s="210">
        <v>600</v>
      </c>
      <c r="F124" s="245">
        <v>130</v>
      </c>
      <c r="G124" s="253">
        <v>2</v>
      </c>
      <c r="H124" s="211">
        <f t="shared" si="21"/>
        <v>1.2</v>
      </c>
      <c r="I124" s="254">
        <f t="shared" si="22"/>
        <v>0.156</v>
      </c>
      <c r="J124" s="266">
        <v>5868</v>
      </c>
      <c r="K124" s="322">
        <f t="shared" si="23"/>
        <v>648.41</v>
      </c>
      <c r="L124" s="217">
        <f t="shared" si="24"/>
        <v>765.12</v>
      </c>
      <c r="M124" s="333">
        <f t="shared" si="25"/>
        <v>4987.8</v>
      </c>
      <c r="N124" s="215">
        <f t="shared" si="26"/>
        <v>5885.6040000000003</v>
      </c>
      <c r="O124" s="5"/>
    </row>
    <row r="125" spans="1:15" s="3" customFormat="1" ht="15" customHeight="1">
      <c r="A125" s="496"/>
      <c r="B125" s="506"/>
      <c r="C125" s="238" t="s">
        <v>312</v>
      </c>
      <c r="D125" s="231">
        <v>1000</v>
      </c>
      <c r="E125" s="210">
        <v>600</v>
      </c>
      <c r="F125" s="245">
        <v>140</v>
      </c>
      <c r="G125" s="253">
        <v>2</v>
      </c>
      <c r="H125" s="211">
        <f t="shared" si="21"/>
        <v>1.2</v>
      </c>
      <c r="I125" s="254">
        <f t="shared" si="22"/>
        <v>0.16800000000000001</v>
      </c>
      <c r="J125" s="266">
        <v>5868</v>
      </c>
      <c r="K125" s="322">
        <f t="shared" si="23"/>
        <v>698.29</v>
      </c>
      <c r="L125" s="217">
        <f t="shared" si="24"/>
        <v>823.98</v>
      </c>
      <c r="M125" s="333">
        <f t="shared" si="25"/>
        <v>4987.8</v>
      </c>
      <c r="N125" s="215">
        <f t="shared" si="26"/>
        <v>5885.6040000000003</v>
      </c>
      <c r="O125" s="5"/>
    </row>
    <row r="126" spans="1:15" s="3" customFormat="1" ht="15" customHeight="1">
      <c r="A126" s="496"/>
      <c r="B126" s="506"/>
      <c r="C126" s="238" t="s">
        <v>312</v>
      </c>
      <c r="D126" s="231">
        <v>1000</v>
      </c>
      <c r="E126" s="210">
        <v>600</v>
      </c>
      <c r="F126" s="245">
        <v>150</v>
      </c>
      <c r="G126" s="253">
        <v>2</v>
      </c>
      <c r="H126" s="211">
        <f t="shared" si="21"/>
        <v>1.2</v>
      </c>
      <c r="I126" s="254">
        <f t="shared" si="22"/>
        <v>0.18</v>
      </c>
      <c r="J126" s="266">
        <v>5868</v>
      </c>
      <c r="K126" s="322">
        <f t="shared" si="23"/>
        <v>748.17</v>
      </c>
      <c r="L126" s="217">
        <f t="shared" si="24"/>
        <v>882.84</v>
      </c>
      <c r="M126" s="333">
        <f t="shared" si="25"/>
        <v>4987.8</v>
      </c>
      <c r="N126" s="215">
        <f t="shared" si="26"/>
        <v>5885.6040000000003</v>
      </c>
      <c r="O126" s="5"/>
    </row>
    <row r="127" spans="1:15" s="3" customFormat="1" ht="15" customHeight="1">
      <c r="A127" s="496"/>
      <c r="B127" s="506"/>
      <c r="C127" s="238" t="s">
        <v>312</v>
      </c>
      <c r="D127" s="231">
        <v>1000</v>
      </c>
      <c r="E127" s="210">
        <v>600</v>
      </c>
      <c r="F127" s="245">
        <v>160</v>
      </c>
      <c r="G127" s="253">
        <v>1</v>
      </c>
      <c r="H127" s="211">
        <f t="shared" si="21"/>
        <v>0.6</v>
      </c>
      <c r="I127" s="254">
        <f t="shared" si="22"/>
        <v>9.6000000000000002E-2</v>
      </c>
      <c r="J127" s="266">
        <v>5868</v>
      </c>
      <c r="K127" s="322">
        <f t="shared" si="23"/>
        <v>798.05</v>
      </c>
      <c r="L127" s="217">
        <f t="shared" si="24"/>
        <v>941.7</v>
      </c>
      <c r="M127" s="333">
        <f t="shared" si="25"/>
        <v>4987.8</v>
      </c>
      <c r="N127" s="215">
        <f t="shared" si="26"/>
        <v>5885.6040000000003</v>
      </c>
      <c r="O127" s="5"/>
    </row>
    <row r="128" spans="1:15" s="3" customFormat="1" ht="15" customHeight="1">
      <c r="A128" s="496"/>
      <c r="B128" s="506"/>
      <c r="C128" s="238" t="s">
        <v>312</v>
      </c>
      <c r="D128" s="231">
        <v>1000</v>
      </c>
      <c r="E128" s="210">
        <v>600</v>
      </c>
      <c r="F128" s="245">
        <v>170</v>
      </c>
      <c r="G128" s="253">
        <v>1</v>
      </c>
      <c r="H128" s="211">
        <f t="shared" si="21"/>
        <v>0.6</v>
      </c>
      <c r="I128" s="254">
        <f t="shared" si="22"/>
        <v>0.10199999999999999</v>
      </c>
      <c r="J128" s="266">
        <v>5868</v>
      </c>
      <c r="K128" s="322">
        <f t="shared" si="23"/>
        <v>847.93</v>
      </c>
      <c r="L128" s="217">
        <f t="shared" si="24"/>
        <v>1000.56</v>
      </c>
      <c r="M128" s="333">
        <f t="shared" si="25"/>
        <v>4987.8</v>
      </c>
      <c r="N128" s="215">
        <f t="shared" si="26"/>
        <v>5885.6040000000003</v>
      </c>
      <c r="O128" s="5"/>
    </row>
    <row r="129" spans="1:15" s="3" customFormat="1" ht="15" customHeight="1">
      <c r="A129" s="496"/>
      <c r="B129" s="506"/>
      <c r="C129" s="238" t="s">
        <v>312</v>
      </c>
      <c r="D129" s="231">
        <v>1000</v>
      </c>
      <c r="E129" s="210">
        <v>600</v>
      </c>
      <c r="F129" s="245">
        <v>180</v>
      </c>
      <c r="G129" s="253">
        <v>1</v>
      </c>
      <c r="H129" s="211">
        <f t="shared" si="21"/>
        <v>0.6</v>
      </c>
      <c r="I129" s="254">
        <f t="shared" si="22"/>
        <v>0.108</v>
      </c>
      <c r="J129" s="266">
        <v>5868</v>
      </c>
      <c r="K129" s="322">
        <f t="shared" si="23"/>
        <v>897.8</v>
      </c>
      <c r="L129" s="217">
        <f t="shared" si="24"/>
        <v>1059.4000000000001</v>
      </c>
      <c r="M129" s="333">
        <f t="shared" si="25"/>
        <v>4987.8</v>
      </c>
      <c r="N129" s="215">
        <f t="shared" si="26"/>
        <v>5885.6040000000003</v>
      </c>
      <c r="O129" s="5"/>
    </row>
    <row r="130" spans="1:15" s="3" customFormat="1" ht="15" customHeight="1">
      <c r="A130" s="496"/>
      <c r="B130" s="506"/>
      <c r="C130" s="238" t="s">
        <v>312</v>
      </c>
      <c r="D130" s="231">
        <v>1000</v>
      </c>
      <c r="E130" s="210">
        <v>600</v>
      </c>
      <c r="F130" s="245">
        <v>190</v>
      </c>
      <c r="G130" s="253">
        <v>1</v>
      </c>
      <c r="H130" s="211">
        <f t="shared" si="21"/>
        <v>0.6</v>
      </c>
      <c r="I130" s="254">
        <f t="shared" si="22"/>
        <v>0.114</v>
      </c>
      <c r="J130" s="266">
        <v>5868</v>
      </c>
      <c r="K130" s="322">
        <f t="shared" si="23"/>
        <v>947.68</v>
      </c>
      <c r="L130" s="217">
        <f t="shared" si="24"/>
        <v>1118.26</v>
      </c>
      <c r="M130" s="333">
        <f t="shared" si="25"/>
        <v>4987.8</v>
      </c>
      <c r="N130" s="215">
        <f t="shared" si="26"/>
        <v>5885.6040000000003</v>
      </c>
      <c r="O130" s="5"/>
    </row>
    <row r="131" spans="1:15" s="3" customFormat="1" ht="15" customHeight="1">
      <c r="A131" s="497"/>
      <c r="B131" s="507"/>
      <c r="C131" s="243" t="s">
        <v>312</v>
      </c>
      <c r="D131" s="236">
        <v>1000</v>
      </c>
      <c r="E131" s="218">
        <v>600</v>
      </c>
      <c r="F131" s="250">
        <v>200</v>
      </c>
      <c r="G131" s="263">
        <v>1</v>
      </c>
      <c r="H131" s="219">
        <f t="shared" si="21"/>
        <v>0.6</v>
      </c>
      <c r="I131" s="264">
        <f t="shared" si="22"/>
        <v>0.12</v>
      </c>
      <c r="J131" s="268">
        <v>5868</v>
      </c>
      <c r="K131" s="327">
        <f t="shared" si="23"/>
        <v>997.56</v>
      </c>
      <c r="L131" s="220">
        <f t="shared" si="24"/>
        <v>1177.1199999999999</v>
      </c>
      <c r="M131" s="338">
        <f t="shared" si="25"/>
        <v>4987.8</v>
      </c>
      <c r="N131" s="345">
        <f t="shared" si="26"/>
        <v>5885.6040000000003</v>
      </c>
      <c r="O131" s="5"/>
    </row>
    <row r="132" spans="1:15" s="3" customFormat="1" ht="15" customHeight="1">
      <c r="A132" s="495" t="s">
        <v>337</v>
      </c>
      <c r="B132" s="505" t="s">
        <v>496</v>
      </c>
      <c r="C132" s="295" t="s">
        <v>312</v>
      </c>
      <c r="D132" s="296">
        <v>1000</v>
      </c>
      <c r="E132" s="297">
        <v>600</v>
      </c>
      <c r="F132" s="298">
        <v>60</v>
      </c>
      <c r="G132" s="299">
        <v>4</v>
      </c>
      <c r="H132" s="300">
        <f t="shared" si="21"/>
        <v>2.4</v>
      </c>
      <c r="I132" s="301">
        <f t="shared" si="22"/>
        <v>0.14399999999999999</v>
      </c>
      <c r="J132" s="265">
        <v>9352</v>
      </c>
      <c r="K132" s="329">
        <f t="shared" ref="K132:K139" si="27">ROUND(M132*F132/1000,2)</f>
        <v>476.95</v>
      </c>
      <c r="L132" s="302">
        <f t="shared" ref="L132:L139" si="28">ROUND(K132*1.18,2)</f>
        <v>562.79999999999995</v>
      </c>
      <c r="M132" s="340">
        <f t="shared" ref="M132:M139" si="29">ROUND(J132*(1-$N$8),2)</f>
        <v>7949.2</v>
      </c>
      <c r="N132" s="344">
        <f t="shared" ref="N132:N139" si="30">M132*1.18</f>
        <v>9380.0559999999987</v>
      </c>
      <c r="O132" s="5"/>
    </row>
    <row r="133" spans="1:15" s="3" customFormat="1" ht="15" customHeight="1">
      <c r="A133" s="496"/>
      <c r="B133" s="506"/>
      <c r="C133" s="238" t="s">
        <v>312</v>
      </c>
      <c r="D133" s="231">
        <v>1000</v>
      </c>
      <c r="E133" s="210">
        <v>600</v>
      </c>
      <c r="F133" s="245">
        <v>70</v>
      </c>
      <c r="G133" s="253">
        <v>4</v>
      </c>
      <c r="H133" s="211">
        <f t="shared" si="21"/>
        <v>2.4</v>
      </c>
      <c r="I133" s="254">
        <f t="shared" si="22"/>
        <v>0.16800000000000001</v>
      </c>
      <c r="J133" s="266">
        <v>9244</v>
      </c>
      <c r="K133" s="322">
        <f t="shared" si="27"/>
        <v>550.02</v>
      </c>
      <c r="L133" s="217">
        <f t="shared" si="28"/>
        <v>649.02</v>
      </c>
      <c r="M133" s="333">
        <f t="shared" si="29"/>
        <v>7857.4</v>
      </c>
      <c r="N133" s="215">
        <f t="shared" si="30"/>
        <v>9271.732</v>
      </c>
      <c r="O133" s="5"/>
    </row>
    <row r="134" spans="1:15" s="3" customFormat="1" ht="15" customHeight="1">
      <c r="A134" s="496"/>
      <c r="B134" s="506"/>
      <c r="C134" s="238" t="s">
        <v>312</v>
      </c>
      <c r="D134" s="231">
        <v>1000</v>
      </c>
      <c r="E134" s="210">
        <v>600</v>
      </c>
      <c r="F134" s="245">
        <v>80</v>
      </c>
      <c r="G134" s="253">
        <v>3</v>
      </c>
      <c r="H134" s="211">
        <f t="shared" si="21"/>
        <v>1.8</v>
      </c>
      <c r="I134" s="254">
        <f t="shared" si="22"/>
        <v>0.14399999999999999</v>
      </c>
      <c r="J134" s="266">
        <v>9136</v>
      </c>
      <c r="K134" s="322">
        <f t="shared" si="27"/>
        <v>621.25</v>
      </c>
      <c r="L134" s="217">
        <f t="shared" si="28"/>
        <v>733.08</v>
      </c>
      <c r="M134" s="333">
        <f t="shared" si="29"/>
        <v>7765.6</v>
      </c>
      <c r="N134" s="215">
        <f t="shared" si="30"/>
        <v>9163.4079999999994</v>
      </c>
      <c r="O134" s="5"/>
    </row>
    <row r="135" spans="1:15" s="3" customFormat="1" ht="15" customHeight="1">
      <c r="A135" s="496"/>
      <c r="B135" s="506"/>
      <c r="C135" s="238" t="s">
        <v>312</v>
      </c>
      <c r="D135" s="231">
        <v>1000</v>
      </c>
      <c r="E135" s="210">
        <v>600</v>
      </c>
      <c r="F135" s="245">
        <v>90</v>
      </c>
      <c r="G135" s="253">
        <v>3</v>
      </c>
      <c r="H135" s="211">
        <f t="shared" si="21"/>
        <v>1.8</v>
      </c>
      <c r="I135" s="254">
        <f t="shared" si="22"/>
        <v>0.16200000000000001</v>
      </c>
      <c r="J135" s="266">
        <v>9024</v>
      </c>
      <c r="K135" s="322">
        <f t="shared" si="27"/>
        <v>690.34</v>
      </c>
      <c r="L135" s="217">
        <f t="shared" si="28"/>
        <v>814.6</v>
      </c>
      <c r="M135" s="333">
        <f t="shared" si="29"/>
        <v>7670.4</v>
      </c>
      <c r="N135" s="215">
        <f t="shared" si="30"/>
        <v>9051.0719999999983</v>
      </c>
      <c r="O135" s="5"/>
    </row>
    <row r="136" spans="1:15" s="3" customFormat="1" ht="15" customHeight="1">
      <c r="A136" s="496"/>
      <c r="B136" s="506"/>
      <c r="C136" s="238" t="s">
        <v>312</v>
      </c>
      <c r="D136" s="231">
        <v>1000</v>
      </c>
      <c r="E136" s="210">
        <v>600</v>
      </c>
      <c r="F136" s="245">
        <v>100</v>
      </c>
      <c r="G136" s="253">
        <v>2</v>
      </c>
      <c r="H136" s="211">
        <f t="shared" si="21"/>
        <v>1.2</v>
      </c>
      <c r="I136" s="254">
        <f t="shared" si="22"/>
        <v>0.12</v>
      </c>
      <c r="J136" s="266">
        <v>8916</v>
      </c>
      <c r="K136" s="322">
        <f t="shared" si="27"/>
        <v>757.86</v>
      </c>
      <c r="L136" s="217">
        <f t="shared" si="28"/>
        <v>894.27</v>
      </c>
      <c r="M136" s="333">
        <f t="shared" si="29"/>
        <v>7578.6</v>
      </c>
      <c r="N136" s="215">
        <f t="shared" si="30"/>
        <v>8942.7479999999996</v>
      </c>
      <c r="O136" s="5"/>
    </row>
    <row r="137" spans="1:15" s="3" customFormat="1" ht="15" customHeight="1">
      <c r="A137" s="496"/>
      <c r="B137" s="506"/>
      <c r="C137" s="238" t="s">
        <v>312</v>
      </c>
      <c r="D137" s="231">
        <v>1000</v>
      </c>
      <c r="E137" s="210">
        <v>600</v>
      </c>
      <c r="F137" s="245">
        <v>110</v>
      </c>
      <c r="G137" s="253">
        <v>2</v>
      </c>
      <c r="H137" s="211">
        <f t="shared" si="21"/>
        <v>1.2</v>
      </c>
      <c r="I137" s="254">
        <f t="shared" si="22"/>
        <v>0.13200000000000001</v>
      </c>
      <c r="J137" s="266">
        <v>8808</v>
      </c>
      <c r="K137" s="322">
        <f t="shared" si="27"/>
        <v>823.55</v>
      </c>
      <c r="L137" s="217">
        <f t="shared" si="28"/>
        <v>971.79</v>
      </c>
      <c r="M137" s="333">
        <f t="shared" si="29"/>
        <v>7486.8</v>
      </c>
      <c r="N137" s="215">
        <f t="shared" si="30"/>
        <v>8834.4239999999991</v>
      </c>
      <c r="O137" s="5"/>
    </row>
    <row r="138" spans="1:15" s="3" customFormat="1" ht="15" customHeight="1">
      <c r="A138" s="496"/>
      <c r="B138" s="506"/>
      <c r="C138" s="238" t="s">
        <v>312</v>
      </c>
      <c r="D138" s="231">
        <v>1000</v>
      </c>
      <c r="E138" s="210">
        <v>600</v>
      </c>
      <c r="F138" s="245">
        <v>120</v>
      </c>
      <c r="G138" s="253">
        <v>2</v>
      </c>
      <c r="H138" s="211">
        <f t="shared" si="21"/>
        <v>1.2</v>
      </c>
      <c r="I138" s="254">
        <f t="shared" si="22"/>
        <v>0.14399999999999999</v>
      </c>
      <c r="J138" s="266">
        <v>8756</v>
      </c>
      <c r="K138" s="322">
        <f t="shared" si="27"/>
        <v>893.11</v>
      </c>
      <c r="L138" s="217">
        <f t="shared" si="28"/>
        <v>1053.8699999999999</v>
      </c>
      <c r="M138" s="333">
        <f t="shared" si="29"/>
        <v>7442.6</v>
      </c>
      <c r="N138" s="215">
        <f t="shared" si="30"/>
        <v>8782.268</v>
      </c>
      <c r="O138" s="5"/>
    </row>
    <row r="139" spans="1:15" s="3" customFormat="1" ht="15" customHeight="1">
      <c r="A139" s="497"/>
      <c r="B139" s="507"/>
      <c r="C139" s="243" t="s">
        <v>312</v>
      </c>
      <c r="D139" s="236">
        <v>1000</v>
      </c>
      <c r="E139" s="218">
        <v>600</v>
      </c>
      <c r="F139" s="250">
        <v>130</v>
      </c>
      <c r="G139" s="263">
        <v>2</v>
      </c>
      <c r="H139" s="219">
        <f t="shared" si="21"/>
        <v>1.2</v>
      </c>
      <c r="I139" s="264">
        <f t="shared" si="22"/>
        <v>0.156</v>
      </c>
      <c r="J139" s="268">
        <v>8700</v>
      </c>
      <c r="K139" s="327">
        <f t="shared" si="27"/>
        <v>961.35</v>
      </c>
      <c r="L139" s="220">
        <f t="shared" si="28"/>
        <v>1134.3900000000001</v>
      </c>
      <c r="M139" s="338">
        <f t="shared" si="29"/>
        <v>7395</v>
      </c>
      <c r="N139" s="345">
        <f t="shared" si="30"/>
        <v>8726.1</v>
      </c>
      <c r="O139" s="5"/>
    </row>
    <row r="140" spans="1:15" s="3" customFormat="1" ht="15" customHeight="1">
      <c r="A140" s="495" t="s">
        <v>29</v>
      </c>
      <c r="B140" s="505" t="s">
        <v>497</v>
      </c>
      <c r="C140" s="295" t="s">
        <v>312</v>
      </c>
      <c r="D140" s="296">
        <v>1200</v>
      </c>
      <c r="E140" s="297">
        <v>200</v>
      </c>
      <c r="F140" s="298">
        <v>50</v>
      </c>
      <c r="G140" s="299">
        <v>12</v>
      </c>
      <c r="H140" s="300">
        <f t="shared" si="21"/>
        <v>2.88</v>
      </c>
      <c r="I140" s="301">
        <f t="shared" si="22"/>
        <v>0.14399999999999999</v>
      </c>
      <c r="J140" s="265">
        <v>7860</v>
      </c>
      <c r="K140" s="329">
        <f t="shared" si="23"/>
        <v>334.05</v>
      </c>
      <c r="L140" s="302">
        <f t="shared" si="24"/>
        <v>394.18</v>
      </c>
      <c r="M140" s="340">
        <f t="shared" si="25"/>
        <v>6681</v>
      </c>
      <c r="N140" s="344">
        <f t="shared" si="26"/>
        <v>7883.58</v>
      </c>
      <c r="O140" s="5"/>
    </row>
    <row r="141" spans="1:15" s="3" customFormat="1" ht="15" customHeight="1">
      <c r="A141" s="496"/>
      <c r="B141" s="506"/>
      <c r="C141" s="238" t="s">
        <v>312</v>
      </c>
      <c r="D141" s="231">
        <v>1200</v>
      </c>
      <c r="E141" s="210">
        <v>200</v>
      </c>
      <c r="F141" s="245">
        <v>60</v>
      </c>
      <c r="G141" s="253">
        <v>10</v>
      </c>
      <c r="H141" s="211">
        <f t="shared" si="21"/>
        <v>2.4</v>
      </c>
      <c r="I141" s="254">
        <f t="shared" si="22"/>
        <v>0.14399999999999999</v>
      </c>
      <c r="J141" s="266">
        <v>7860</v>
      </c>
      <c r="K141" s="322">
        <f t="shared" si="23"/>
        <v>400.86</v>
      </c>
      <c r="L141" s="217">
        <f t="shared" si="24"/>
        <v>473.01</v>
      </c>
      <c r="M141" s="333">
        <f t="shared" si="25"/>
        <v>6681</v>
      </c>
      <c r="N141" s="215">
        <f t="shared" si="26"/>
        <v>7883.58</v>
      </c>
      <c r="O141" s="5"/>
    </row>
    <row r="142" spans="1:15" s="3" customFormat="1" ht="15" customHeight="1">
      <c r="A142" s="496"/>
      <c r="B142" s="506"/>
      <c r="C142" s="238" t="s">
        <v>312</v>
      </c>
      <c r="D142" s="231">
        <v>1200</v>
      </c>
      <c r="E142" s="210">
        <v>200</v>
      </c>
      <c r="F142" s="245">
        <v>70</v>
      </c>
      <c r="G142" s="253">
        <v>8</v>
      </c>
      <c r="H142" s="211">
        <f t="shared" si="21"/>
        <v>1.92</v>
      </c>
      <c r="I142" s="254">
        <f t="shared" si="22"/>
        <v>0.13439999999999999</v>
      </c>
      <c r="J142" s="266">
        <v>7860</v>
      </c>
      <c r="K142" s="322">
        <f t="shared" si="23"/>
        <v>467.67</v>
      </c>
      <c r="L142" s="217">
        <f t="shared" si="24"/>
        <v>551.85</v>
      </c>
      <c r="M142" s="333">
        <f t="shared" si="25"/>
        <v>6681</v>
      </c>
      <c r="N142" s="215">
        <f t="shared" si="26"/>
        <v>7883.58</v>
      </c>
      <c r="O142" s="5"/>
    </row>
    <row r="143" spans="1:15" s="3" customFormat="1" ht="15" customHeight="1">
      <c r="A143" s="496"/>
      <c r="B143" s="506"/>
      <c r="C143" s="238" t="s">
        <v>312</v>
      </c>
      <c r="D143" s="231">
        <v>1200</v>
      </c>
      <c r="E143" s="210">
        <v>200</v>
      </c>
      <c r="F143" s="245">
        <v>80</v>
      </c>
      <c r="G143" s="253">
        <v>8</v>
      </c>
      <c r="H143" s="211">
        <f t="shared" si="21"/>
        <v>1.92</v>
      </c>
      <c r="I143" s="254">
        <f t="shared" si="22"/>
        <v>0.15359999999999999</v>
      </c>
      <c r="J143" s="266">
        <v>7860</v>
      </c>
      <c r="K143" s="322">
        <f t="shared" si="23"/>
        <v>534.48</v>
      </c>
      <c r="L143" s="217">
        <f t="shared" si="24"/>
        <v>630.69000000000005</v>
      </c>
      <c r="M143" s="333">
        <f t="shared" si="25"/>
        <v>6681</v>
      </c>
      <c r="N143" s="215">
        <f t="shared" si="26"/>
        <v>7883.58</v>
      </c>
      <c r="O143" s="5"/>
    </row>
    <row r="144" spans="1:15" s="3" customFormat="1" ht="15" customHeight="1">
      <c r="A144" s="496"/>
      <c r="B144" s="506"/>
      <c r="C144" s="238" t="s">
        <v>312</v>
      </c>
      <c r="D144" s="231">
        <v>1200</v>
      </c>
      <c r="E144" s="210">
        <v>200</v>
      </c>
      <c r="F144" s="245">
        <v>90</v>
      </c>
      <c r="G144" s="253">
        <v>6</v>
      </c>
      <c r="H144" s="211">
        <f t="shared" si="21"/>
        <v>1.44</v>
      </c>
      <c r="I144" s="254">
        <f t="shared" si="22"/>
        <v>0.12959999999999999</v>
      </c>
      <c r="J144" s="266">
        <v>7860</v>
      </c>
      <c r="K144" s="322">
        <f t="shared" si="23"/>
        <v>601.29</v>
      </c>
      <c r="L144" s="217">
        <f t="shared" si="24"/>
        <v>709.52</v>
      </c>
      <c r="M144" s="333">
        <f t="shared" si="25"/>
        <v>6681</v>
      </c>
      <c r="N144" s="215">
        <f t="shared" si="26"/>
        <v>7883.58</v>
      </c>
      <c r="O144" s="5"/>
    </row>
    <row r="145" spans="1:15" s="3" customFormat="1" ht="15" customHeight="1">
      <c r="A145" s="496"/>
      <c r="B145" s="506"/>
      <c r="C145" s="238" t="s">
        <v>312</v>
      </c>
      <c r="D145" s="231">
        <v>1200</v>
      </c>
      <c r="E145" s="210">
        <v>200</v>
      </c>
      <c r="F145" s="245">
        <v>100</v>
      </c>
      <c r="G145" s="253">
        <v>6</v>
      </c>
      <c r="H145" s="211">
        <f t="shared" si="21"/>
        <v>1.44</v>
      </c>
      <c r="I145" s="254">
        <f t="shared" si="22"/>
        <v>0.14399999999999999</v>
      </c>
      <c r="J145" s="266">
        <v>7860</v>
      </c>
      <c r="K145" s="322">
        <f t="shared" si="23"/>
        <v>668.1</v>
      </c>
      <c r="L145" s="217">
        <f t="shared" si="24"/>
        <v>788.36</v>
      </c>
      <c r="M145" s="333">
        <f t="shared" si="25"/>
        <v>6681</v>
      </c>
      <c r="N145" s="215">
        <f t="shared" si="26"/>
        <v>7883.58</v>
      </c>
      <c r="O145" s="5"/>
    </row>
    <row r="146" spans="1:15" s="3" customFormat="1" ht="15" customHeight="1">
      <c r="A146" s="496"/>
      <c r="B146" s="506"/>
      <c r="C146" s="238" t="s">
        <v>312</v>
      </c>
      <c r="D146" s="231">
        <v>1200</v>
      </c>
      <c r="E146" s="210">
        <v>200</v>
      </c>
      <c r="F146" s="245">
        <v>110</v>
      </c>
      <c r="G146" s="253">
        <v>4</v>
      </c>
      <c r="H146" s="211">
        <f t="shared" si="21"/>
        <v>0.96</v>
      </c>
      <c r="I146" s="254">
        <f t="shared" si="22"/>
        <v>0.1056</v>
      </c>
      <c r="J146" s="266">
        <v>7860</v>
      </c>
      <c r="K146" s="322">
        <f t="shared" si="23"/>
        <v>734.91</v>
      </c>
      <c r="L146" s="217">
        <f t="shared" si="24"/>
        <v>867.19</v>
      </c>
      <c r="M146" s="333">
        <f t="shared" si="25"/>
        <v>6681</v>
      </c>
      <c r="N146" s="215">
        <f t="shared" si="26"/>
        <v>7883.58</v>
      </c>
      <c r="O146" s="5"/>
    </row>
    <row r="147" spans="1:15" s="3" customFormat="1" ht="15" customHeight="1">
      <c r="A147" s="496"/>
      <c r="B147" s="506"/>
      <c r="C147" s="238" t="s">
        <v>312</v>
      </c>
      <c r="D147" s="231">
        <v>1200</v>
      </c>
      <c r="E147" s="210">
        <v>200</v>
      </c>
      <c r="F147" s="245">
        <v>120</v>
      </c>
      <c r="G147" s="253">
        <v>4</v>
      </c>
      <c r="H147" s="211">
        <f t="shared" si="21"/>
        <v>0.96</v>
      </c>
      <c r="I147" s="254">
        <f t="shared" si="22"/>
        <v>0.1152</v>
      </c>
      <c r="J147" s="266">
        <v>7860</v>
      </c>
      <c r="K147" s="322">
        <f t="shared" si="23"/>
        <v>801.72</v>
      </c>
      <c r="L147" s="217">
        <f t="shared" si="24"/>
        <v>946.03</v>
      </c>
      <c r="M147" s="333">
        <f t="shared" si="25"/>
        <v>6681</v>
      </c>
      <c r="N147" s="215">
        <f t="shared" si="26"/>
        <v>7883.58</v>
      </c>
      <c r="O147" s="5"/>
    </row>
    <row r="148" spans="1:15" s="3" customFormat="1" ht="15" customHeight="1">
      <c r="A148" s="496"/>
      <c r="B148" s="506"/>
      <c r="C148" s="238" t="s">
        <v>312</v>
      </c>
      <c r="D148" s="231">
        <v>1200</v>
      </c>
      <c r="E148" s="210">
        <v>200</v>
      </c>
      <c r="F148" s="245">
        <v>130</v>
      </c>
      <c r="G148" s="253">
        <v>4</v>
      </c>
      <c r="H148" s="211">
        <f t="shared" si="21"/>
        <v>0.96</v>
      </c>
      <c r="I148" s="254">
        <f t="shared" si="22"/>
        <v>0.12479999999999999</v>
      </c>
      <c r="J148" s="266">
        <v>7860</v>
      </c>
      <c r="K148" s="322">
        <f t="shared" si="23"/>
        <v>868.53</v>
      </c>
      <c r="L148" s="217">
        <f t="shared" si="24"/>
        <v>1024.8699999999999</v>
      </c>
      <c r="M148" s="333">
        <f t="shared" si="25"/>
        <v>6681</v>
      </c>
      <c r="N148" s="215">
        <f t="shared" si="26"/>
        <v>7883.58</v>
      </c>
      <c r="O148" s="5"/>
    </row>
    <row r="149" spans="1:15" s="3" customFormat="1" ht="15" customHeight="1">
      <c r="A149" s="496"/>
      <c r="B149" s="506"/>
      <c r="C149" s="238" t="s">
        <v>312</v>
      </c>
      <c r="D149" s="231">
        <v>1200</v>
      </c>
      <c r="E149" s="210">
        <v>200</v>
      </c>
      <c r="F149" s="245">
        <v>140</v>
      </c>
      <c r="G149" s="253">
        <v>4</v>
      </c>
      <c r="H149" s="211">
        <f t="shared" si="21"/>
        <v>0.96</v>
      </c>
      <c r="I149" s="254">
        <f t="shared" si="22"/>
        <v>0.13439999999999999</v>
      </c>
      <c r="J149" s="266">
        <v>7860</v>
      </c>
      <c r="K149" s="322">
        <f t="shared" si="23"/>
        <v>935.34</v>
      </c>
      <c r="L149" s="217">
        <f t="shared" si="24"/>
        <v>1103.7</v>
      </c>
      <c r="M149" s="333">
        <f t="shared" si="25"/>
        <v>6681</v>
      </c>
      <c r="N149" s="215">
        <f t="shared" si="26"/>
        <v>7883.58</v>
      </c>
      <c r="O149" s="5"/>
    </row>
    <row r="150" spans="1:15" s="3" customFormat="1" ht="15" customHeight="1">
      <c r="A150" s="496"/>
      <c r="B150" s="506"/>
      <c r="C150" s="238" t="s">
        <v>312</v>
      </c>
      <c r="D150" s="231">
        <v>1200</v>
      </c>
      <c r="E150" s="210">
        <v>200</v>
      </c>
      <c r="F150" s="245">
        <v>150</v>
      </c>
      <c r="G150" s="253">
        <v>4</v>
      </c>
      <c r="H150" s="211">
        <f t="shared" si="21"/>
        <v>0.96</v>
      </c>
      <c r="I150" s="254">
        <f t="shared" si="22"/>
        <v>0.14399999999999999</v>
      </c>
      <c r="J150" s="266">
        <v>7860</v>
      </c>
      <c r="K150" s="322">
        <f t="shared" si="23"/>
        <v>1002.15</v>
      </c>
      <c r="L150" s="217">
        <f t="shared" si="24"/>
        <v>1182.54</v>
      </c>
      <c r="M150" s="333">
        <f t="shared" si="25"/>
        <v>6681</v>
      </c>
      <c r="N150" s="215">
        <f t="shared" si="26"/>
        <v>7883.58</v>
      </c>
      <c r="O150" s="5"/>
    </row>
    <row r="151" spans="1:15" s="3" customFormat="1" ht="15" customHeight="1">
      <c r="A151" s="496"/>
      <c r="B151" s="506"/>
      <c r="C151" s="238" t="s">
        <v>312</v>
      </c>
      <c r="D151" s="231">
        <v>1200</v>
      </c>
      <c r="E151" s="210">
        <v>200</v>
      </c>
      <c r="F151" s="245">
        <v>160</v>
      </c>
      <c r="G151" s="253">
        <v>4</v>
      </c>
      <c r="H151" s="211">
        <f t="shared" si="21"/>
        <v>0.96</v>
      </c>
      <c r="I151" s="254">
        <f t="shared" si="22"/>
        <v>0.15359999999999999</v>
      </c>
      <c r="J151" s="266">
        <v>7860</v>
      </c>
      <c r="K151" s="322">
        <f t="shared" si="23"/>
        <v>1068.96</v>
      </c>
      <c r="L151" s="217">
        <f t="shared" si="24"/>
        <v>1261.3699999999999</v>
      </c>
      <c r="M151" s="333">
        <f t="shared" si="25"/>
        <v>6681</v>
      </c>
      <c r="N151" s="215">
        <f t="shared" si="26"/>
        <v>7883.58</v>
      </c>
      <c r="O151" s="5"/>
    </row>
    <row r="152" spans="1:15" s="3" customFormat="1" ht="15" customHeight="1">
      <c r="A152" s="496"/>
      <c r="B152" s="506"/>
      <c r="C152" s="238" t="s">
        <v>312</v>
      </c>
      <c r="D152" s="231">
        <v>1200</v>
      </c>
      <c r="E152" s="210">
        <v>200</v>
      </c>
      <c r="F152" s="245">
        <v>170</v>
      </c>
      <c r="G152" s="253">
        <v>2</v>
      </c>
      <c r="H152" s="211">
        <f t="shared" si="21"/>
        <v>0.48</v>
      </c>
      <c r="I152" s="254">
        <f t="shared" si="22"/>
        <v>8.1600000000000006E-2</v>
      </c>
      <c r="J152" s="266">
        <v>7860</v>
      </c>
      <c r="K152" s="322">
        <f t="shared" si="23"/>
        <v>1135.77</v>
      </c>
      <c r="L152" s="217">
        <f t="shared" si="24"/>
        <v>1340.21</v>
      </c>
      <c r="M152" s="333">
        <f t="shared" si="25"/>
        <v>6681</v>
      </c>
      <c r="N152" s="215">
        <f t="shared" si="26"/>
        <v>7883.58</v>
      </c>
      <c r="O152" s="5"/>
    </row>
    <row r="153" spans="1:15" s="3" customFormat="1" ht="15" customHeight="1">
      <c r="A153" s="496"/>
      <c r="B153" s="506"/>
      <c r="C153" s="238" t="s">
        <v>312</v>
      </c>
      <c r="D153" s="231">
        <v>1200</v>
      </c>
      <c r="E153" s="210">
        <v>200</v>
      </c>
      <c r="F153" s="245">
        <v>180</v>
      </c>
      <c r="G153" s="253">
        <v>2</v>
      </c>
      <c r="H153" s="211">
        <f t="shared" si="21"/>
        <v>0.48</v>
      </c>
      <c r="I153" s="254">
        <f t="shared" si="22"/>
        <v>8.6400000000000005E-2</v>
      </c>
      <c r="J153" s="266">
        <v>7860</v>
      </c>
      <c r="K153" s="322">
        <f t="shared" si="23"/>
        <v>1202.58</v>
      </c>
      <c r="L153" s="217">
        <f t="shared" si="24"/>
        <v>1419.04</v>
      </c>
      <c r="M153" s="333">
        <f t="shared" si="25"/>
        <v>6681</v>
      </c>
      <c r="N153" s="215">
        <f t="shared" si="26"/>
        <v>7883.58</v>
      </c>
      <c r="O153" s="5"/>
    </row>
    <row r="154" spans="1:15" s="3" customFormat="1" ht="15" customHeight="1">
      <c r="A154" s="496"/>
      <c r="B154" s="506"/>
      <c r="C154" s="238" t="s">
        <v>312</v>
      </c>
      <c r="D154" s="231">
        <v>1200</v>
      </c>
      <c r="E154" s="210">
        <v>200</v>
      </c>
      <c r="F154" s="245">
        <v>190</v>
      </c>
      <c r="G154" s="253">
        <v>2</v>
      </c>
      <c r="H154" s="211">
        <f t="shared" si="21"/>
        <v>0.48</v>
      </c>
      <c r="I154" s="254">
        <f t="shared" si="22"/>
        <v>9.1200000000000003E-2</v>
      </c>
      <c r="J154" s="266">
        <v>7860</v>
      </c>
      <c r="K154" s="322">
        <f t="shared" si="23"/>
        <v>1269.3900000000001</v>
      </c>
      <c r="L154" s="217">
        <f t="shared" si="24"/>
        <v>1497.88</v>
      </c>
      <c r="M154" s="333">
        <f t="shared" si="25"/>
        <v>6681</v>
      </c>
      <c r="N154" s="215">
        <f t="shared" si="26"/>
        <v>7883.58</v>
      </c>
      <c r="O154" s="5"/>
    </row>
    <row r="155" spans="1:15" s="3" customFormat="1" ht="15" customHeight="1">
      <c r="A155" s="497"/>
      <c r="B155" s="507"/>
      <c r="C155" s="243" t="s">
        <v>312</v>
      </c>
      <c r="D155" s="236">
        <v>1200</v>
      </c>
      <c r="E155" s="218">
        <v>200</v>
      </c>
      <c r="F155" s="250">
        <v>200</v>
      </c>
      <c r="G155" s="263">
        <v>2</v>
      </c>
      <c r="H155" s="219">
        <f t="shared" si="21"/>
        <v>0.48</v>
      </c>
      <c r="I155" s="264">
        <f t="shared" si="22"/>
        <v>9.6000000000000002E-2</v>
      </c>
      <c r="J155" s="268">
        <v>7860</v>
      </c>
      <c r="K155" s="327">
        <f t="shared" si="23"/>
        <v>1336.2</v>
      </c>
      <c r="L155" s="220">
        <f t="shared" si="24"/>
        <v>1576.72</v>
      </c>
      <c r="M155" s="338">
        <f t="shared" si="25"/>
        <v>6681</v>
      </c>
      <c r="N155" s="345">
        <f t="shared" si="26"/>
        <v>7883.58</v>
      </c>
      <c r="O155" s="5"/>
    </row>
    <row r="156" spans="1:15" s="3" customFormat="1" ht="15" customHeight="1">
      <c r="A156" s="196"/>
      <c r="B156" s="200"/>
      <c r="C156" s="200"/>
      <c r="D156" s="200"/>
      <c r="E156" s="200"/>
      <c r="F156" s="200"/>
      <c r="G156" s="200"/>
      <c r="H156" s="200"/>
      <c r="I156" s="200"/>
      <c r="J156" s="182"/>
      <c r="K156" s="182"/>
      <c r="L156" s="183"/>
      <c r="M156" s="197"/>
      <c r="N156" s="202"/>
    </row>
    <row r="157" spans="1:15" s="3" customFormat="1" ht="15" customHeight="1">
      <c r="A157" s="471" t="s">
        <v>787</v>
      </c>
      <c r="B157" s="375"/>
      <c r="C157" s="375"/>
      <c r="D157" s="200"/>
      <c r="E157" s="200"/>
      <c r="F157" s="200"/>
      <c r="G157" s="200"/>
      <c r="H157" s="200"/>
      <c r="I157" s="200"/>
      <c r="J157" s="182"/>
      <c r="K157" s="182"/>
      <c r="L157" s="183"/>
      <c r="M157" s="197"/>
      <c r="N157" s="202"/>
    </row>
    <row r="158" spans="1:15" s="3" customFormat="1" ht="15" customHeight="1">
      <c r="A158" s="196"/>
      <c r="B158" s="200"/>
      <c r="C158" s="200"/>
      <c r="D158" s="200"/>
      <c r="E158" s="200"/>
      <c r="F158" s="200"/>
      <c r="G158" s="200"/>
      <c r="H158" s="200"/>
      <c r="I158" s="200"/>
      <c r="J158" s="182"/>
      <c r="K158" s="182"/>
      <c r="L158" s="183"/>
      <c r="M158" s="197"/>
      <c r="N158" s="202"/>
    </row>
    <row r="159" spans="1:15" s="3" customFormat="1" ht="15" customHeight="1">
      <c r="A159" s="192" t="s">
        <v>11</v>
      </c>
      <c r="B159" s="193"/>
      <c r="C159" s="183"/>
      <c r="D159" s="193"/>
      <c r="E159" s="193"/>
      <c r="F159" s="193"/>
      <c r="G159" s="193"/>
      <c r="H159" s="194"/>
      <c r="I159" s="194"/>
      <c r="J159" s="195"/>
      <c r="K159" s="182"/>
      <c r="L159" s="183"/>
      <c r="M159" s="197"/>
      <c r="N159" s="194"/>
    </row>
    <row r="160" spans="1:15" s="3" customFormat="1" ht="15" customHeight="1">
      <c r="A160" s="196" t="s">
        <v>485</v>
      </c>
      <c r="B160" s="185"/>
      <c r="C160" s="185"/>
      <c r="D160" s="185"/>
      <c r="E160" s="185"/>
      <c r="F160" s="185"/>
      <c r="G160" s="185"/>
      <c r="H160" s="185"/>
      <c r="I160" s="185"/>
      <c r="J160" s="182"/>
      <c r="K160" s="182"/>
      <c r="L160" s="183"/>
      <c r="M160" s="197"/>
      <c r="N160" s="199" t="s">
        <v>12</v>
      </c>
    </row>
    <row r="161" spans="1:14" s="3" customFormat="1" ht="15" customHeight="1">
      <c r="A161" s="319" t="s">
        <v>486</v>
      </c>
      <c r="B161" s="185"/>
      <c r="C161" s="185"/>
      <c r="D161" s="185"/>
      <c r="E161" s="185"/>
      <c r="F161" s="185"/>
      <c r="G161" s="185"/>
      <c r="H161" s="185"/>
      <c r="I161" s="185"/>
      <c r="J161" s="198"/>
      <c r="K161" s="198"/>
      <c r="L161" s="183"/>
      <c r="M161" s="198"/>
      <c r="N161" s="201" t="s">
        <v>468</v>
      </c>
    </row>
    <row r="162" spans="1:14" s="3" customFormat="1" ht="15" customHeight="1">
      <c r="A162" s="196" t="s">
        <v>487</v>
      </c>
      <c r="B162" s="200"/>
      <c r="C162" s="200"/>
      <c r="D162" s="200"/>
      <c r="E162" s="200"/>
      <c r="F162" s="200"/>
      <c r="G162" s="200"/>
      <c r="H162" s="200"/>
      <c r="I162" s="200"/>
      <c r="J162" s="182"/>
      <c r="K162" s="182"/>
      <c r="L162" s="183"/>
      <c r="M162" s="197"/>
      <c r="N162" s="202" t="s">
        <v>27</v>
      </c>
    </row>
    <row r="163" spans="1:14" s="3" customFormat="1" ht="15" customHeight="1">
      <c r="A163" s="196" t="s">
        <v>374</v>
      </c>
      <c r="B163" s="200"/>
      <c r="C163" s="200"/>
      <c r="D163" s="200"/>
      <c r="E163" s="200"/>
      <c r="F163" s="200"/>
      <c r="G163" s="200"/>
      <c r="H163" s="200"/>
      <c r="I163" s="200"/>
      <c r="J163" s="182"/>
      <c r="K163" s="182"/>
      <c r="L163" s="183"/>
      <c r="M163" s="197"/>
      <c r="N163" s="201" t="s">
        <v>268</v>
      </c>
    </row>
    <row r="164" spans="1:14" s="4" customFormat="1" ht="15" customHeight="1">
      <c r="A164" s="196" t="s">
        <v>817</v>
      </c>
      <c r="B164" s="183"/>
      <c r="C164" s="183"/>
      <c r="D164" s="183"/>
      <c r="E164" s="183"/>
      <c r="F164" s="183"/>
      <c r="G164" s="183"/>
      <c r="H164" s="183"/>
      <c r="I164" s="183"/>
      <c r="J164" s="182"/>
      <c r="K164" s="182"/>
      <c r="L164" s="197"/>
      <c r="M164" s="197"/>
      <c r="N164" s="201" t="s">
        <v>269</v>
      </c>
    </row>
    <row r="165" spans="1:14" ht="15" customHeight="1">
      <c r="A165" s="319" t="s">
        <v>493</v>
      </c>
      <c r="N165" s="203" t="s">
        <v>469</v>
      </c>
    </row>
    <row r="166" spans="1:14" ht="15" customHeight="1">
      <c r="A166" s="196" t="s">
        <v>494</v>
      </c>
      <c r="C166" s="185"/>
      <c r="D166" s="185"/>
      <c r="E166" s="185"/>
      <c r="F166" s="185"/>
      <c r="N166" s="120"/>
    </row>
    <row r="167" spans="1:14">
      <c r="A167" s="196"/>
      <c r="N167" s="201"/>
    </row>
    <row r="168" spans="1:14">
      <c r="A168" s="196"/>
      <c r="C168" s="185"/>
      <c r="D168" s="185"/>
      <c r="E168" s="185"/>
      <c r="F168" s="185"/>
      <c r="N168" s="201"/>
    </row>
    <row r="169" spans="1:14">
      <c r="A169" s="319"/>
      <c r="N169" s="203"/>
    </row>
    <row r="170" spans="1:14">
      <c r="A170" s="204"/>
    </row>
  </sheetData>
  <mergeCells count="31">
    <mergeCell ref="A140:A155"/>
    <mergeCell ref="A59:A61"/>
    <mergeCell ref="A80:A96"/>
    <mergeCell ref="B13:B27"/>
    <mergeCell ref="B132:B139"/>
    <mergeCell ref="B140:B155"/>
    <mergeCell ref="B28:B42"/>
    <mergeCell ref="B43:B57"/>
    <mergeCell ref="B59:B61"/>
    <mergeCell ref="B80:B96"/>
    <mergeCell ref="B97:B113"/>
    <mergeCell ref="B115:B131"/>
    <mergeCell ref="A114:N114"/>
    <mergeCell ref="A62:A78"/>
    <mergeCell ref="B62:B78"/>
    <mergeCell ref="A79:N79"/>
    <mergeCell ref="A58:N58"/>
    <mergeCell ref="A115:A131"/>
    <mergeCell ref="A97:A113"/>
    <mergeCell ref="A132:A139"/>
    <mergeCell ref="A1:N1"/>
    <mergeCell ref="A2:N2"/>
    <mergeCell ref="A4:N4"/>
    <mergeCell ref="A28:A42"/>
    <mergeCell ref="A43:A57"/>
    <mergeCell ref="A6:N6"/>
    <mergeCell ref="D10:F10"/>
    <mergeCell ref="G10:I10"/>
    <mergeCell ref="K10:N10"/>
    <mergeCell ref="A12:N12"/>
    <mergeCell ref="A13:A27"/>
  </mergeCells>
  <hyperlinks>
    <hyperlink ref="A8" location="Оглавление!A1" display="К оглавлению"/>
    <hyperlink ref="A157" location="'Сопутствующая продукция'!A24" display="СОПУТСТВУЮЩАЯ ПРОДУКЦИЯ ДЛЯ КРОВЕЛЬ (СИСТЕМА ROCKROOF)"/>
  </hyperlinks>
  <printOptions horizontalCentered="1"/>
  <pageMargins left="0.25" right="0.25" top="0.75" bottom="0.75" header="0.3" footer="0.3"/>
  <pageSetup paperSize="9" scale="51" fitToHeight="0" orientation="portrait" r:id="rId1"/>
  <headerFooter alignWithMargins="0"/>
  <rowBreaks count="1" manualBreakCount="1">
    <brk id="96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view="pageBreakPreview" zoomScale="90" zoomScaleNormal="70" zoomScaleSheetLayoutView="90" workbookViewId="0">
      <selection activeCell="M21" sqref="M21"/>
    </sheetView>
  </sheetViews>
  <sheetFormatPr defaultColWidth="9.140625" defaultRowHeight="15"/>
  <cols>
    <col min="1" max="1" width="26.140625" style="185" customWidth="1"/>
    <col min="2" max="2" width="45.7109375" style="185" customWidth="1"/>
    <col min="3" max="3" width="12.5703125" style="183" customWidth="1"/>
    <col min="4" max="6" width="11" style="183" customWidth="1"/>
    <col min="7" max="9" width="10.7109375" style="183" customWidth="1"/>
    <col min="10" max="10" width="13" style="182" hidden="1" customWidth="1"/>
    <col min="11" max="11" width="12.5703125" style="182" customWidth="1"/>
    <col min="12" max="14" width="12.5703125" style="197" customWidth="1"/>
    <col min="15" max="16384" width="9.140625" style="12"/>
  </cols>
  <sheetData>
    <row r="1" spans="1:14" s="183" customFormat="1" ht="23.25">
      <c r="A1" s="480" t="s">
        <v>41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4" s="183" customFormat="1" ht="23.25">
      <c r="A2" s="480" t="s">
        <v>323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</row>
    <row r="3" spans="1:14" s="183" customFormat="1" ht="12.75" customHeight="1">
      <c r="B3" s="18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s="183" customFormat="1" ht="18.75">
      <c r="A4" s="481" t="str">
        <f>Оглавление!A4</f>
        <v xml:space="preserve"> от 1 июня 2018 года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</row>
    <row r="5" spans="1:14" s="183" customFormat="1" ht="12.75" customHeight="1">
      <c r="A5" s="379"/>
      <c r="B5" s="379"/>
      <c r="C5" s="207"/>
      <c r="D5" s="207"/>
      <c r="E5" s="207"/>
      <c r="F5" s="207"/>
      <c r="G5" s="207"/>
      <c r="H5" s="207"/>
      <c r="I5" s="207"/>
      <c r="J5" s="207"/>
      <c r="K5" s="320"/>
      <c r="L5" s="207"/>
      <c r="M5" s="320"/>
      <c r="N5" s="207"/>
    </row>
    <row r="6" spans="1:14" s="183" customFormat="1" ht="26.25">
      <c r="A6" s="513" t="s">
        <v>505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</row>
    <row r="7" spans="1:14" s="183" customFormat="1" ht="12.75" customHeight="1">
      <c r="A7" s="184"/>
      <c r="B7" s="179"/>
      <c r="C7" s="179"/>
      <c r="D7" s="179"/>
      <c r="E7" s="179"/>
      <c r="F7" s="179"/>
      <c r="G7" s="179"/>
      <c r="H7" s="179"/>
      <c r="I7" s="179"/>
      <c r="J7" s="185"/>
      <c r="K7" s="185"/>
      <c r="L7" s="179"/>
      <c r="M7" s="179"/>
      <c r="N7" s="179"/>
    </row>
    <row r="8" spans="1:14" s="183" customFormat="1" ht="15" customHeight="1">
      <c r="A8" s="206" t="s">
        <v>352</v>
      </c>
      <c r="B8" s="179"/>
      <c r="C8" s="179"/>
      <c r="D8" s="179"/>
      <c r="E8" s="179"/>
      <c r="F8" s="179"/>
      <c r="G8" s="179"/>
      <c r="H8" s="179"/>
      <c r="I8" s="179"/>
      <c r="J8" s="185"/>
      <c r="K8" s="185"/>
      <c r="L8" s="179"/>
      <c r="M8" s="568" t="s">
        <v>35</v>
      </c>
      <c r="N8" s="569">
        <v>0.15</v>
      </c>
    </row>
    <row r="9" spans="1:14" s="183" customFormat="1" ht="12.7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5"/>
    </row>
    <row r="10" spans="1:14" s="180" customFormat="1" ht="14.25" customHeight="1">
      <c r="D10" s="491" t="s">
        <v>2</v>
      </c>
      <c r="E10" s="492"/>
      <c r="F10" s="493"/>
      <c r="G10" s="491" t="s">
        <v>470</v>
      </c>
      <c r="H10" s="492"/>
      <c r="I10" s="493"/>
      <c r="J10" s="187"/>
      <c r="K10" s="494" t="s">
        <v>38</v>
      </c>
      <c r="L10" s="494"/>
      <c r="M10" s="494"/>
      <c r="N10" s="494"/>
    </row>
    <row r="11" spans="1:14" s="180" customFormat="1" ht="30">
      <c r="A11" s="181" t="s">
        <v>307</v>
      </c>
      <c r="B11" s="181" t="s">
        <v>412</v>
      </c>
      <c r="C11" s="412" t="s">
        <v>257</v>
      </c>
      <c r="D11" s="181" t="s">
        <v>3</v>
      </c>
      <c r="E11" s="181" t="s">
        <v>4</v>
      </c>
      <c r="F11" s="181" t="s">
        <v>5</v>
      </c>
      <c r="G11" s="181" t="s">
        <v>471</v>
      </c>
      <c r="H11" s="181" t="s">
        <v>472</v>
      </c>
      <c r="I11" s="181" t="s">
        <v>473</v>
      </c>
      <c r="J11" s="188" t="s">
        <v>511</v>
      </c>
      <c r="K11" s="205" t="s">
        <v>511</v>
      </c>
      <c r="L11" s="205" t="s">
        <v>512</v>
      </c>
      <c r="M11" s="205" t="s">
        <v>509</v>
      </c>
      <c r="N11" s="205" t="s">
        <v>510</v>
      </c>
    </row>
    <row r="12" spans="1:14" ht="15.75" customHeight="1">
      <c r="A12" s="524" t="s">
        <v>353</v>
      </c>
      <c r="B12" s="395" t="s">
        <v>273</v>
      </c>
      <c r="C12" s="238" t="s">
        <v>448</v>
      </c>
      <c r="D12" s="231">
        <v>1000</v>
      </c>
      <c r="E12" s="210">
        <v>600</v>
      </c>
      <c r="F12" s="245" t="s">
        <v>451</v>
      </c>
      <c r="G12" s="253">
        <v>14</v>
      </c>
      <c r="H12" s="211">
        <f t="shared" ref="H12:H21" si="0">D12*E12*G12/1000000</f>
        <v>8.4</v>
      </c>
      <c r="I12" s="254">
        <v>0.105</v>
      </c>
      <c r="J12" s="266">
        <v>196.5</v>
      </c>
      <c r="K12" s="322">
        <f>ROUND(J12*(1-$N$8),2)</f>
        <v>167.03</v>
      </c>
      <c r="L12" s="217">
        <f t="shared" ref="L12:L49" si="1">ROUND(K12*1.18,2)</f>
        <v>197.1</v>
      </c>
      <c r="M12" s="333">
        <f>K12*G12</f>
        <v>2338.42</v>
      </c>
      <c r="N12" s="217">
        <f t="shared" ref="N12:N49" si="2">M12*1.18</f>
        <v>2759.3355999999999</v>
      </c>
    </row>
    <row r="13" spans="1:14" ht="15.75" customHeight="1">
      <c r="A13" s="525"/>
      <c r="B13" s="395" t="s">
        <v>274</v>
      </c>
      <c r="C13" s="238" t="s">
        <v>447</v>
      </c>
      <c r="D13" s="231">
        <v>1000</v>
      </c>
      <c r="E13" s="210">
        <v>600</v>
      </c>
      <c r="F13" s="245" t="s">
        <v>452</v>
      </c>
      <c r="G13" s="253">
        <v>6</v>
      </c>
      <c r="H13" s="211">
        <f t="shared" si="0"/>
        <v>3.6</v>
      </c>
      <c r="I13" s="254">
        <v>9.9000000000000005E-2</v>
      </c>
      <c r="J13" s="266">
        <v>208.5</v>
      </c>
      <c r="K13" s="322">
        <f>ROUND(J13*(1-$N$8),2)</f>
        <v>177.23</v>
      </c>
      <c r="L13" s="217">
        <f t="shared" si="1"/>
        <v>209.13</v>
      </c>
      <c r="M13" s="333">
        <f>K13*G13</f>
        <v>1063.3799999999999</v>
      </c>
      <c r="N13" s="215">
        <f t="shared" si="2"/>
        <v>1254.7883999999997</v>
      </c>
    </row>
    <row r="14" spans="1:14" ht="15.75" customHeight="1">
      <c r="A14" s="525"/>
      <c r="B14" s="395" t="s">
        <v>275</v>
      </c>
      <c r="C14" s="238" t="s">
        <v>446</v>
      </c>
      <c r="D14" s="231">
        <v>1000</v>
      </c>
      <c r="E14" s="210">
        <v>600</v>
      </c>
      <c r="F14" s="245" t="s">
        <v>453</v>
      </c>
      <c r="G14" s="253">
        <v>4</v>
      </c>
      <c r="H14" s="211">
        <f t="shared" si="0"/>
        <v>2.4</v>
      </c>
      <c r="I14" s="254">
        <v>0.10199999999999999</v>
      </c>
      <c r="J14" s="266">
        <v>333</v>
      </c>
      <c r="K14" s="322">
        <f t="shared" ref="K14:K49" si="3">ROUND(J14*(1-$N$8),2)</f>
        <v>283.05</v>
      </c>
      <c r="L14" s="217">
        <f t="shared" si="1"/>
        <v>334</v>
      </c>
      <c r="M14" s="333">
        <f t="shared" ref="M14:M49" si="4">K14*G14</f>
        <v>1132.2</v>
      </c>
      <c r="N14" s="217">
        <f t="shared" si="2"/>
        <v>1335.9960000000001</v>
      </c>
    </row>
    <row r="15" spans="1:14" ht="15.75" customHeight="1">
      <c r="A15" s="525"/>
      <c r="B15" s="395" t="s">
        <v>276</v>
      </c>
      <c r="C15" s="238" t="s">
        <v>445</v>
      </c>
      <c r="D15" s="231">
        <v>1000</v>
      </c>
      <c r="E15" s="210">
        <v>600</v>
      </c>
      <c r="F15" s="245" t="s">
        <v>454</v>
      </c>
      <c r="G15" s="253">
        <v>2</v>
      </c>
      <c r="H15" s="211">
        <f t="shared" si="0"/>
        <v>1.2</v>
      </c>
      <c r="I15" s="254">
        <v>6.9000000000000006E-2</v>
      </c>
      <c r="J15" s="266">
        <v>476</v>
      </c>
      <c r="K15" s="322">
        <f t="shared" si="3"/>
        <v>404.6</v>
      </c>
      <c r="L15" s="217">
        <f t="shared" si="1"/>
        <v>477.43</v>
      </c>
      <c r="M15" s="333">
        <f t="shared" si="4"/>
        <v>809.2</v>
      </c>
      <c r="N15" s="217">
        <f t="shared" si="2"/>
        <v>954.85599999999999</v>
      </c>
    </row>
    <row r="16" spans="1:14" ht="15.75" customHeight="1">
      <c r="A16" s="525"/>
      <c r="B16" s="396" t="s">
        <v>398</v>
      </c>
      <c r="C16" s="240" t="s">
        <v>432</v>
      </c>
      <c r="D16" s="233">
        <v>1000</v>
      </c>
      <c r="E16" s="221">
        <v>600</v>
      </c>
      <c r="F16" s="247">
        <v>60</v>
      </c>
      <c r="G16" s="257">
        <v>3</v>
      </c>
      <c r="H16" s="222">
        <f t="shared" si="0"/>
        <v>1.8</v>
      </c>
      <c r="I16" s="258">
        <v>0.108</v>
      </c>
      <c r="J16" s="267">
        <v>445</v>
      </c>
      <c r="K16" s="324">
        <f t="shared" si="3"/>
        <v>378.25</v>
      </c>
      <c r="L16" s="270">
        <f t="shared" si="1"/>
        <v>446.34</v>
      </c>
      <c r="M16" s="335">
        <f t="shared" si="4"/>
        <v>1134.75</v>
      </c>
      <c r="N16" s="270">
        <f t="shared" si="2"/>
        <v>1339.0049999999999</v>
      </c>
    </row>
    <row r="17" spans="1:14" s="53" customFormat="1" ht="15.75" customHeight="1">
      <c r="A17" s="524" t="s">
        <v>354</v>
      </c>
      <c r="B17" s="397" t="s">
        <v>277</v>
      </c>
      <c r="C17" s="295" t="s">
        <v>440</v>
      </c>
      <c r="D17" s="296">
        <v>1000</v>
      </c>
      <c r="E17" s="297">
        <v>600</v>
      </c>
      <c r="F17" s="298" t="s">
        <v>452</v>
      </c>
      <c r="G17" s="299">
        <v>10</v>
      </c>
      <c r="H17" s="300">
        <f t="shared" si="0"/>
        <v>6</v>
      </c>
      <c r="I17" s="301">
        <v>0.16500000000000001</v>
      </c>
      <c r="J17" s="265">
        <v>139.5</v>
      </c>
      <c r="K17" s="329">
        <f t="shared" si="3"/>
        <v>118.58</v>
      </c>
      <c r="L17" s="302">
        <f t="shared" si="1"/>
        <v>139.91999999999999</v>
      </c>
      <c r="M17" s="340">
        <f t="shared" si="4"/>
        <v>1185.8</v>
      </c>
      <c r="N17" s="302">
        <f t="shared" si="2"/>
        <v>1399.2439999999999</v>
      </c>
    </row>
    <row r="18" spans="1:14" s="53" customFormat="1" ht="15.75" customHeight="1">
      <c r="A18" s="525"/>
      <c r="B18" s="395" t="s">
        <v>278</v>
      </c>
      <c r="C18" s="238" t="s">
        <v>439</v>
      </c>
      <c r="D18" s="231">
        <v>1000</v>
      </c>
      <c r="E18" s="210">
        <v>600</v>
      </c>
      <c r="F18" s="245" t="s">
        <v>453</v>
      </c>
      <c r="G18" s="253">
        <v>6</v>
      </c>
      <c r="H18" s="211">
        <f t="shared" si="0"/>
        <v>3.6</v>
      </c>
      <c r="I18" s="254">
        <v>0.153</v>
      </c>
      <c r="J18" s="266">
        <v>208.5</v>
      </c>
      <c r="K18" s="322">
        <f t="shared" si="3"/>
        <v>177.23</v>
      </c>
      <c r="L18" s="217">
        <f t="shared" si="1"/>
        <v>209.13</v>
      </c>
      <c r="M18" s="333">
        <f t="shared" si="4"/>
        <v>1063.3799999999999</v>
      </c>
      <c r="N18" s="217">
        <f t="shared" si="2"/>
        <v>1254.7883999999997</v>
      </c>
    </row>
    <row r="19" spans="1:14" s="53" customFormat="1" ht="15.75" customHeight="1">
      <c r="A19" s="525"/>
      <c r="B19" s="395" t="s">
        <v>279</v>
      </c>
      <c r="C19" s="238" t="s">
        <v>438</v>
      </c>
      <c r="D19" s="231">
        <v>1000</v>
      </c>
      <c r="E19" s="210">
        <v>600</v>
      </c>
      <c r="F19" s="245" t="s">
        <v>454</v>
      </c>
      <c r="G19" s="253">
        <v>4</v>
      </c>
      <c r="H19" s="211">
        <f t="shared" si="0"/>
        <v>2.4</v>
      </c>
      <c r="I19" s="254">
        <v>0.13800000000000001</v>
      </c>
      <c r="J19" s="266">
        <v>230.5</v>
      </c>
      <c r="K19" s="322">
        <f t="shared" si="3"/>
        <v>195.93</v>
      </c>
      <c r="L19" s="217">
        <f t="shared" si="1"/>
        <v>231.2</v>
      </c>
      <c r="M19" s="333">
        <f t="shared" si="4"/>
        <v>783.72</v>
      </c>
      <c r="N19" s="217">
        <f t="shared" si="2"/>
        <v>924.78959999999995</v>
      </c>
    </row>
    <row r="20" spans="1:14" s="53" customFormat="1" ht="15.75" customHeight="1">
      <c r="A20" s="525"/>
      <c r="B20" s="395" t="s">
        <v>280</v>
      </c>
      <c r="C20" s="238" t="s">
        <v>449</v>
      </c>
      <c r="D20" s="231">
        <v>1000</v>
      </c>
      <c r="E20" s="210">
        <v>600</v>
      </c>
      <c r="F20" s="245" t="s">
        <v>455</v>
      </c>
      <c r="G20" s="253">
        <v>4</v>
      </c>
      <c r="H20" s="211">
        <f t="shared" si="0"/>
        <v>2.4</v>
      </c>
      <c r="I20" s="254">
        <v>0.17399999999999999</v>
      </c>
      <c r="J20" s="266">
        <v>300.5</v>
      </c>
      <c r="K20" s="322">
        <f t="shared" si="3"/>
        <v>255.43</v>
      </c>
      <c r="L20" s="217">
        <f t="shared" si="1"/>
        <v>301.41000000000003</v>
      </c>
      <c r="M20" s="333">
        <f t="shared" si="4"/>
        <v>1021.72</v>
      </c>
      <c r="N20" s="217">
        <f t="shared" si="2"/>
        <v>1205.6296</v>
      </c>
    </row>
    <row r="21" spans="1:14" s="53" customFormat="1" ht="15.75" customHeight="1">
      <c r="A21" s="526"/>
      <c r="B21" s="398" t="s">
        <v>399</v>
      </c>
      <c r="C21" s="243" t="s">
        <v>427</v>
      </c>
      <c r="D21" s="236">
        <v>1000</v>
      </c>
      <c r="E21" s="218">
        <v>600</v>
      </c>
      <c r="F21" s="250">
        <v>60</v>
      </c>
      <c r="G21" s="263">
        <v>4</v>
      </c>
      <c r="H21" s="219">
        <f t="shared" si="0"/>
        <v>2.4</v>
      </c>
      <c r="I21" s="264">
        <v>0.14399999999999999</v>
      </c>
      <c r="J21" s="268">
        <v>227.5</v>
      </c>
      <c r="K21" s="327">
        <f t="shared" si="3"/>
        <v>193.38</v>
      </c>
      <c r="L21" s="220">
        <f t="shared" si="1"/>
        <v>228.19</v>
      </c>
      <c r="M21" s="338">
        <f t="shared" si="4"/>
        <v>773.52</v>
      </c>
      <c r="N21" s="220">
        <f t="shared" si="2"/>
        <v>912.75359999999989</v>
      </c>
    </row>
    <row r="22" spans="1:14" s="54" customFormat="1" ht="15.75" customHeight="1">
      <c r="A22" s="524" t="s">
        <v>355</v>
      </c>
      <c r="B22" s="397" t="s">
        <v>285</v>
      </c>
      <c r="C22" s="295" t="s">
        <v>423</v>
      </c>
      <c r="D22" s="296">
        <v>1000</v>
      </c>
      <c r="E22" s="297">
        <v>200</v>
      </c>
      <c r="F22" s="298" t="s">
        <v>456</v>
      </c>
      <c r="G22" s="299">
        <v>30</v>
      </c>
      <c r="H22" s="300">
        <v>3</v>
      </c>
      <c r="I22" s="301">
        <v>3.5000000000000003E-2</v>
      </c>
      <c r="J22" s="265">
        <v>98.5</v>
      </c>
      <c r="K22" s="329">
        <f t="shared" si="3"/>
        <v>83.73</v>
      </c>
      <c r="L22" s="302">
        <f t="shared" si="1"/>
        <v>98.8</v>
      </c>
      <c r="M22" s="340">
        <f t="shared" si="4"/>
        <v>2511.9</v>
      </c>
      <c r="N22" s="302">
        <f t="shared" si="2"/>
        <v>2964.0419999999999</v>
      </c>
    </row>
    <row r="23" spans="1:14" s="54" customFormat="1" ht="15.75" customHeight="1">
      <c r="A23" s="525"/>
      <c r="B23" s="395" t="s">
        <v>286</v>
      </c>
      <c r="C23" s="238" t="s">
        <v>444</v>
      </c>
      <c r="D23" s="231">
        <v>1000</v>
      </c>
      <c r="E23" s="210">
        <v>300</v>
      </c>
      <c r="F23" s="245" t="s">
        <v>456</v>
      </c>
      <c r="G23" s="253">
        <v>20</v>
      </c>
      <c r="H23" s="211">
        <v>3</v>
      </c>
      <c r="I23" s="254">
        <v>3.5000000000000003E-2</v>
      </c>
      <c r="J23" s="266">
        <v>118</v>
      </c>
      <c r="K23" s="322">
        <f t="shared" si="3"/>
        <v>100.3</v>
      </c>
      <c r="L23" s="217">
        <f t="shared" si="1"/>
        <v>118.35</v>
      </c>
      <c r="M23" s="333">
        <f t="shared" si="4"/>
        <v>2006</v>
      </c>
      <c r="N23" s="217">
        <f t="shared" si="2"/>
        <v>2367.08</v>
      </c>
    </row>
    <row r="24" spans="1:14" s="54" customFormat="1" ht="15.75" customHeight="1">
      <c r="A24" s="525"/>
      <c r="B24" s="395" t="s">
        <v>281</v>
      </c>
      <c r="C24" s="238" t="s">
        <v>442</v>
      </c>
      <c r="D24" s="231">
        <v>1000</v>
      </c>
      <c r="E24" s="210">
        <v>200</v>
      </c>
      <c r="F24" s="245" t="s">
        <v>457</v>
      </c>
      <c r="G24" s="253">
        <v>18</v>
      </c>
      <c r="H24" s="211">
        <f>D24*E24*G24/1000000</f>
        <v>3.6</v>
      </c>
      <c r="I24" s="254">
        <v>0.09</v>
      </c>
      <c r="J24" s="266">
        <v>165.5</v>
      </c>
      <c r="K24" s="322">
        <f t="shared" si="3"/>
        <v>140.68</v>
      </c>
      <c r="L24" s="217">
        <f t="shared" si="1"/>
        <v>166</v>
      </c>
      <c r="M24" s="333">
        <f t="shared" si="4"/>
        <v>2532.2400000000002</v>
      </c>
      <c r="N24" s="217">
        <f t="shared" si="2"/>
        <v>2988.0432000000001</v>
      </c>
    </row>
    <row r="25" spans="1:14" s="54" customFormat="1" ht="15.75" customHeight="1">
      <c r="A25" s="525"/>
      <c r="B25" s="395" t="s">
        <v>282</v>
      </c>
      <c r="C25" s="238" t="s">
        <v>441</v>
      </c>
      <c r="D25" s="231">
        <v>1000</v>
      </c>
      <c r="E25" s="210">
        <v>300</v>
      </c>
      <c r="F25" s="245" t="s">
        <v>457</v>
      </c>
      <c r="G25" s="253">
        <v>12</v>
      </c>
      <c r="H25" s="211">
        <f>D25*E25*G25/1000000</f>
        <v>3.6</v>
      </c>
      <c r="I25" s="254">
        <v>0.09</v>
      </c>
      <c r="J25" s="266">
        <v>218</v>
      </c>
      <c r="K25" s="322">
        <f t="shared" si="3"/>
        <v>185.3</v>
      </c>
      <c r="L25" s="217">
        <f t="shared" si="1"/>
        <v>218.65</v>
      </c>
      <c r="M25" s="333">
        <f t="shared" si="4"/>
        <v>2223.6000000000004</v>
      </c>
      <c r="N25" s="217">
        <f t="shared" si="2"/>
        <v>2623.8480000000004</v>
      </c>
    </row>
    <row r="26" spans="1:14" s="54" customFormat="1" ht="15.75" customHeight="1">
      <c r="A26" s="525"/>
      <c r="B26" s="395" t="s">
        <v>400</v>
      </c>
      <c r="C26" s="238" t="s">
        <v>435</v>
      </c>
      <c r="D26" s="231">
        <v>1000</v>
      </c>
      <c r="E26" s="210">
        <v>200</v>
      </c>
      <c r="F26" s="245">
        <v>20</v>
      </c>
      <c r="G26" s="253">
        <v>24</v>
      </c>
      <c r="H26" s="211">
        <v>4.8</v>
      </c>
      <c r="I26" s="254">
        <v>9.6000000000000002E-2</v>
      </c>
      <c r="J26" s="266">
        <v>57</v>
      </c>
      <c r="K26" s="322">
        <f t="shared" si="3"/>
        <v>48.45</v>
      </c>
      <c r="L26" s="217">
        <f t="shared" si="1"/>
        <v>57.17</v>
      </c>
      <c r="M26" s="333">
        <f t="shared" si="4"/>
        <v>1162.8000000000002</v>
      </c>
      <c r="N26" s="217">
        <f t="shared" si="2"/>
        <v>1372.104</v>
      </c>
    </row>
    <row r="27" spans="1:14" s="54" customFormat="1" ht="15.75" customHeight="1">
      <c r="A27" s="525"/>
      <c r="B27" s="399" t="s">
        <v>400</v>
      </c>
      <c r="C27" s="238" t="s">
        <v>450</v>
      </c>
      <c r="D27" s="231">
        <v>1000</v>
      </c>
      <c r="E27" s="210">
        <v>200</v>
      </c>
      <c r="F27" s="245">
        <v>40</v>
      </c>
      <c r="G27" s="253">
        <v>12</v>
      </c>
      <c r="H27" s="211">
        <v>2.4</v>
      </c>
      <c r="I27" s="254">
        <v>9.6000000000000002E-2</v>
      </c>
      <c r="J27" s="266">
        <v>115</v>
      </c>
      <c r="K27" s="322">
        <f t="shared" si="3"/>
        <v>97.75</v>
      </c>
      <c r="L27" s="217">
        <f t="shared" si="1"/>
        <v>115.35</v>
      </c>
      <c r="M27" s="333">
        <f t="shared" si="4"/>
        <v>1173</v>
      </c>
      <c r="N27" s="217">
        <f t="shared" si="2"/>
        <v>1384.1399999999999</v>
      </c>
    </row>
    <row r="28" spans="1:14" s="54" customFormat="1" ht="15.75" customHeight="1">
      <c r="A28" s="525"/>
      <c r="B28" s="395" t="s">
        <v>401</v>
      </c>
      <c r="C28" s="238" t="s">
        <v>434</v>
      </c>
      <c r="D28" s="231">
        <v>1000</v>
      </c>
      <c r="E28" s="210">
        <v>300</v>
      </c>
      <c r="F28" s="245">
        <v>20</v>
      </c>
      <c r="G28" s="253">
        <v>16</v>
      </c>
      <c r="H28" s="211">
        <v>4.8</v>
      </c>
      <c r="I28" s="254">
        <v>9.6000000000000002E-2</v>
      </c>
      <c r="J28" s="266">
        <v>72</v>
      </c>
      <c r="K28" s="322">
        <f t="shared" si="3"/>
        <v>61.2</v>
      </c>
      <c r="L28" s="217">
        <f t="shared" si="1"/>
        <v>72.22</v>
      </c>
      <c r="M28" s="333">
        <f t="shared" si="4"/>
        <v>979.2</v>
      </c>
      <c r="N28" s="217">
        <f t="shared" si="2"/>
        <v>1155.4559999999999</v>
      </c>
    </row>
    <row r="29" spans="1:14" s="54" customFormat="1" ht="15.75" customHeight="1">
      <c r="A29" s="525"/>
      <c r="B29" s="399" t="s">
        <v>401</v>
      </c>
      <c r="C29" s="238" t="s">
        <v>433</v>
      </c>
      <c r="D29" s="231">
        <v>1000</v>
      </c>
      <c r="E29" s="210">
        <v>300</v>
      </c>
      <c r="F29" s="245">
        <v>40</v>
      </c>
      <c r="G29" s="253">
        <v>8</v>
      </c>
      <c r="H29" s="211">
        <v>2.4</v>
      </c>
      <c r="I29" s="254">
        <v>9.6000000000000002E-2</v>
      </c>
      <c r="J29" s="266">
        <v>151.5</v>
      </c>
      <c r="K29" s="322">
        <f t="shared" si="3"/>
        <v>128.78</v>
      </c>
      <c r="L29" s="217">
        <f t="shared" si="1"/>
        <v>151.96</v>
      </c>
      <c r="M29" s="333">
        <f t="shared" si="4"/>
        <v>1030.24</v>
      </c>
      <c r="N29" s="217">
        <f t="shared" si="2"/>
        <v>1215.6831999999999</v>
      </c>
    </row>
    <row r="30" spans="1:14" s="54" customFormat="1" ht="15.75" customHeight="1">
      <c r="A30" s="525"/>
      <c r="B30" s="395" t="s">
        <v>398</v>
      </c>
      <c r="C30" s="238" t="s">
        <v>418</v>
      </c>
      <c r="D30" s="231">
        <v>1000</v>
      </c>
      <c r="E30" s="210">
        <v>600</v>
      </c>
      <c r="F30" s="245">
        <v>20</v>
      </c>
      <c r="G30" s="253">
        <v>8</v>
      </c>
      <c r="H30" s="211">
        <v>4.8</v>
      </c>
      <c r="I30" s="254">
        <v>9.6000000000000002E-2</v>
      </c>
      <c r="J30" s="266">
        <v>145</v>
      </c>
      <c r="K30" s="322">
        <f t="shared" si="3"/>
        <v>123.25</v>
      </c>
      <c r="L30" s="217">
        <f t="shared" si="1"/>
        <v>145.44</v>
      </c>
      <c r="M30" s="333">
        <f t="shared" si="4"/>
        <v>986</v>
      </c>
      <c r="N30" s="217">
        <f t="shared" si="2"/>
        <v>1163.48</v>
      </c>
    </row>
    <row r="31" spans="1:14" s="54" customFormat="1" ht="15.75" customHeight="1">
      <c r="A31" s="526"/>
      <c r="B31" s="400" t="s">
        <v>398</v>
      </c>
      <c r="C31" s="243" t="s">
        <v>419</v>
      </c>
      <c r="D31" s="236">
        <v>1000</v>
      </c>
      <c r="E31" s="218">
        <v>600</v>
      </c>
      <c r="F31" s="250">
        <v>40</v>
      </c>
      <c r="G31" s="263">
        <v>4</v>
      </c>
      <c r="H31" s="219">
        <v>2.4</v>
      </c>
      <c r="I31" s="264">
        <v>9.6000000000000002E-2</v>
      </c>
      <c r="J31" s="268">
        <v>303</v>
      </c>
      <c r="K31" s="327">
        <f t="shared" si="3"/>
        <v>257.55</v>
      </c>
      <c r="L31" s="220">
        <f t="shared" si="1"/>
        <v>303.91000000000003</v>
      </c>
      <c r="M31" s="338">
        <f t="shared" si="4"/>
        <v>1030.2</v>
      </c>
      <c r="N31" s="220">
        <f t="shared" si="2"/>
        <v>1215.636</v>
      </c>
    </row>
    <row r="32" spans="1:14" s="150" customFormat="1" ht="15.75" customHeight="1">
      <c r="A32" s="524" t="s">
        <v>356</v>
      </c>
      <c r="B32" s="397" t="s">
        <v>287</v>
      </c>
      <c r="C32" s="295" t="s">
        <v>421</v>
      </c>
      <c r="D32" s="296">
        <v>1000</v>
      </c>
      <c r="E32" s="297">
        <v>200</v>
      </c>
      <c r="F32" s="298" t="s">
        <v>458</v>
      </c>
      <c r="G32" s="299">
        <v>24</v>
      </c>
      <c r="H32" s="300">
        <v>2.4</v>
      </c>
      <c r="I32" s="301">
        <v>6.4000000000000001E-2</v>
      </c>
      <c r="J32" s="265">
        <v>119.5</v>
      </c>
      <c r="K32" s="329">
        <f t="shared" si="3"/>
        <v>101.58</v>
      </c>
      <c r="L32" s="302">
        <f t="shared" si="1"/>
        <v>119.86</v>
      </c>
      <c r="M32" s="340">
        <f t="shared" si="4"/>
        <v>2437.92</v>
      </c>
      <c r="N32" s="302">
        <f t="shared" si="2"/>
        <v>2876.7455999999997</v>
      </c>
    </row>
    <row r="33" spans="1:14" s="150" customFormat="1" ht="15.75" customHeight="1">
      <c r="A33" s="525"/>
      <c r="B33" s="395" t="s">
        <v>288</v>
      </c>
      <c r="C33" s="238" t="s">
        <v>420</v>
      </c>
      <c r="D33" s="231">
        <v>1000</v>
      </c>
      <c r="E33" s="210">
        <v>300</v>
      </c>
      <c r="F33" s="245" t="s">
        <v>458</v>
      </c>
      <c r="G33" s="253">
        <v>16</v>
      </c>
      <c r="H33" s="211">
        <v>2.4</v>
      </c>
      <c r="I33" s="254">
        <v>6.4000000000000001E-2</v>
      </c>
      <c r="J33" s="266">
        <v>142</v>
      </c>
      <c r="K33" s="322">
        <f t="shared" si="3"/>
        <v>120.7</v>
      </c>
      <c r="L33" s="217">
        <f t="shared" si="1"/>
        <v>142.43</v>
      </c>
      <c r="M33" s="333">
        <f t="shared" si="4"/>
        <v>1931.2</v>
      </c>
      <c r="N33" s="217">
        <f t="shared" si="2"/>
        <v>2278.8159999999998</v>
      </c>
    </row>
    <row r="34" spans="1:14" s="150" customFormat="1" ht="15.75" customHeight="1">
      <c r="A34" s="525"/>
      <c r="B34" s="395" t="s">
        <v>283</v>
      </c>
      <c r="C34" s="238" t="s">
        <v>437</v>
      </c>
      <c r="D34" s="231">
        <v>1000</v>
      </c>
      <c r="E34" s="210">
        <v>200</v>
      </c>
      <c r="F34" s="245" t="s">
        <v>459</v>
      </c>
      <c r="G34" s="253">
        <v>18</v>
      </c>
      <c r="H34" s="211">
        <f t="shared" ref="H34:H39" si="5">D34*E34*G34/1000000</f>
        <v>3.6</v>
      </c>
      <c r="I34" s="254">
        <v>0.14399999999999999</v>
      </c>
      <c r="J34" s="266">
        <v>127</v>
      </c>
      <c r="K34" s="322">
        <f t="shared" si="3"/>
        <v>107.95</v>
      </c>
      <c r="L34" s="217">
        <f t="shared" si="1"/>
        <v>127.38</v>
      </c>
      <c r="M34" s="333">
        <f t="shared" si="4"/>
        <v>1943.1000000000001</v>
      </c>
      <c r="N34" s="217">
        <f t="shared" si="2"/>
        <v>2292.8580000000002</v>
      </c>
    </row>
    <row r="35" spans="1:14" s="150" customFormat="1" ht="15.75" customHeight="1">
      <c r="A35" s="525"/>
      <c r="B35" s="395" t="s">
        <v>284</v>
      </c>
      <c r="C35" s="238" t="s">
        <v>436</v>
      </c>
      <c r="D35" s="231">
        <v>1000</v>
      </c>
      <c r="E35" s="210">
        <v>300</v>
      </c>
      <c r="F35" s="245" t="s">
        <v>459</v>
      </c>
      <c r="G35" s="253">
        <v>12</v>
      </c>
      <c r="H35" s="211">
        <f t="shared" si="5"/>
        <v>3.6</v>
      </c>
      <c r="I35" s="254">
        <v>0.14399999999999999</v>
      </c>
      <c r="J35" s="266">
        <v>176</v>
      </c>
      <c r="K35" s="322">
        <f t="shared" si="3"/>
        <v>149.6</v>
      </c>
      <c r="L35" s="217">
        <f t="shared" si="1"/>
        <v>176.53</v>
      </c>
      <c r="M35" s="333">
        <f t="shared" si="4"/>
        <v>1795.1999999999998</v>
      </c>
      <c r="N35" s="217">
        <f t="shared" si="2"/>
        <v>2118.3359999999998</v>
      </c>
    </row>
    <row r="36" spans="1:14" s="150" customFormat="1" ht="15.75" customHeight="1">
      <c r="A36" s="525"/>
      <c r="B36" s="395" t="s">
        <v>402</v>
      </c>
      <c r="C36" s="238" t="s">
        <v>431</v>
      </c>
      <c r="D36" s="231">
        <v>1000</v>
      </c>
      <c r="E36" s="210">
        <v>200</v>
      </c>
      <c r="F36" s="245">
        <v>20</v>
      </c>
      <c r="G36" s="253">
        <v>36</v>
      </c>
      <c r="H36" s="211">
        <f t="shared" si="5"/>
        <v>7.2</v>
      </c>
      <c r="I36" s="254">
        <v>0.14399999999999999</v>
      </c>
      <c r="J36" s="266">
        <v>38</v>
      </c>
      <c r="K36" s="322">
        <f t="shared" si="3"/>
        <v>32.299999999999997</v>
      </c>
      <c r="L36" s="217">
        <f t="shared" si="1"/>
        <v>38.11</v>
      </c>
      <c r="M36" s="333">
        <f t="shared" si="4"/>
        <v>1162.8</v>
      </c>
      <c r="N36" s="217">
        <f t="shared" si="2"/>
        <v>1372.1039999999998</v>
      </c>
    </row>
    <row r="37" spans="1:14" s="150" customFormat="1" ht="15.75" customHeight="1">
      <c r="A37" s="525"/>
      <c r="B37" s="399" t="s">
        <v>402</v>
      </c>
      <c r="C37" s="238" t="s">
        <v>430</v>
      </c>
      <c r="D37" s="231">
        <v>1000</v>
      </c>
      <c r="E37" s="210">
        <v>200</v>
      </c>
      <c r="F37" s="245">
        <v>40</v>
      </c>
      <c r="G37" s="253">
        <v>18</v>
      </c>
      <c r="H37" s="211">
        <f t="shared" si="5"/>
        <v>3.6</v>
      </c>
      <c r="I37" s="254">
        <v>0.14399999999999999</v>
      </c>
      <c r="J37" s="266">
        <v>77.5</v>
      </c>
      <c r="K37" s="322">
        <f t="shared" si="3"/>
        <v>65.88</v>
      </c>
      <c r="L37" s="217">
        <f t="shared" si="1"/>
        <v>77.739999999999995</v>
      </c>
      <c r="M37" s="333">
        <f t="shared" si="4"/>
        <v>1185.8399999999999</v>
      </c>
      <c r="N37" s="217">
        <f t="shared" si="2"/>
        <v>1399.2911999999999</v>
      </c>
    </row>
    <row r="38" spans="1:14" s="150" customFormat="1" ht="15.75" customHeight="1">
      <c r="A38" s="525"/>
      <c r="B38" s="395" t="s">
        <v>403</v>
      </c>
      <c r="C38" s="238" t="s">
        <v>428</v>
      </c>
      <c r="D38" s="231">
        <v>1000</v>
      </c>
      <c r="E38" s="210">
        <v>300</v>
      </c>
      <c r="F38" s="245">
        <v>20</v>
      </c>
      <c r="G38" s="253">
        <v>24</v>
      </c>
      <c r="H38" s="211">
        <f t="shared" si="5"/>
        <v>7.2</v>
      </c>
      <c r="I38" s="254">
        <v>0.14399999999999999</v>
      </c>
      <c r="J38" s="266">
        <v>59</v>
      </c>
      <c r="K38" s="322">
        <f t="shared" si="3"/>
        <v>50.15</v>
      </c>
      <c r="L38" s="217">
        <f t="shared" si="1"/>
        <v>59.18</v>
      </c>
      <c r="M38" s="333">
        <f t="shared" si="4"/>
        <v>1203.5999999999999</v>
      </c>
      <c r="N38" s="217">
        <f t="shared" si="2"/>
        <v>1420.2479999999998</v>
      </c>
    </row>
    <row r="39" spans="1:14" s="150" customFormat="1" ht="15.75" customHeight="1">
      <c r="A39" s="525"/>
      <c r="B39" s="399" t="s">
        <v>403</v>
      </c>
      <c r="C39" s="238" t="s">
        <v>429</v>
      </c>
      <c r="D39" s="231">
        <v>1000</v>
      </c>
      <c r="E39" s="210">
        <v>300</v>
      </c>
      <c r="F39" s="245">
        <v>40</v>
      </c>
      <c r="G39" s="253">
        <v>12</v>
      </c>
      <c r="H39" s="211">
        <f t="shared" si="5"/>
        <v>3.6</v>
      </c>
      <c r="I39" s="254">
        <v>0.14399999999999999</v>
      </c>
      <c r="J39" s="266">
        <v>96.5</v>
      </c>
      <c r="K39" s="322">
        <f t="shared" si="3"/>
        <v>82.03</v>
      </c>
      <c r="L39" s="217">
        <f t="shared" si="1"/>
        <v>96.8</v>
      </c>
      <c r="M39" s="333">
        <f t="shared" si="4"/>
        <v>984.36</v>
      </c>
      <c r="N39" s="217">
        <f t="shared" si="2"/>
        <v>1161.5447999999999</v>
      </c>
    </row>
    <row r="40" spans="1:14" s="150" customFormat="1" ht="15.75" customHeight="1">
      <c r="A40" s="526"/>
      <c r="B40" s="398" t="s">
        <v>399</v>
      </c>
      <c r="C40" s="243" t="s">
        <v>417</v>
      </c>
      <c r="D40" s="236">
        <v>1000</v>
      </c>
      <c r="E40" s="218">
        <v>600</v>
      </c>
      <c r="F40" s="250">
        <v>40</v>
      </c>
      <c r="G40" s="263">
        <v>6</v>
      </c>
      <c r="H40" s="219">
        <v>3.6</v>
      </c>
      <c r="I40" s="264">
        <v>0.14399999999999999</v>
      </c>
      <c r="J40" s="268">
        <v>163.5</v>
      </c>
      <c r="K40" s="327">
        <f t="shared" si="3"/>
        <v>138.97999999999999</v>
      </c>
      <c r="L40" s="220">
        <f t="shared" si="1"/>
        <v>164</v>
      </c>
      <c r="M40" s="338">
        <f t="shared" si="4"/>
        <v>833.87999999999988</v>
      </c>
      <c r="N40" s="220">
        <f t="shared" si="2"/>
        <v>983.97839999999985</v>
      </c>
    </row>
    <row r="41" spans="1:14" s="175" customFormat="1" ht="15.75" customHeight="1">
      <c r="A41" s="524" t="s">
        <v>357</v>
      </c>
      <c r="B41" s="397" t="s">
        <v>289</v>
      </c>
      <c r="C41" s="295" t="s">
        <v>426</v>
      </c>
      <c r="D41" s="296">
        <v>1000</v>
      </c>
      <c r="E41" s="297">
        <v>300</v>
      </c>
      <c r="F41" s="298" t="s">
        <v>458</v>
      </c>
      <c r="G41" s="299">
        <v>16</v>
      </c>
      <c r="H41" s="300">
        <f>D41*E41*G41/1000000</f>
        <v>4.8</v>
      </c>
      <c r="I41" s="301">
        <v>0.14399999999999999</v>
      </c>
      <c r="J41" s="265">
        <v>127.5</v>
      </c>
      <c r="K41" s="329">
        <f t="shared" si="3"/>
        <v>108.38</v>
      </c>
      <c r="L41" s="302">
        <f t="shared" si="1"/>
        <v>127.89</v>
      </c>
      <c r="M41" s="340">
        <f t="shared" si="4"/>
        <v>1734.08</v>
      </c>
      <c r="N41" s="302">
        <f t="shared" si="2"/>
        <v>2046.2143999999998</v>
      </c>
    </row>
    <row r="42" spans="1:14" ht="15.75" customHeight="1">
      <c r="A42" s="525"/>
      <c r="B42" s="399" t="s">
        <v>289</v>
      </c>
      <c r="C42" s="238" t="s">
        <v>424</v>
      </c>
      <c r="D42" s="231">
        <v>1000</v>
      </c>
      <c r="E42" s="210">
        <v>600</v>
      </c>
      <c r="F42" s="245" t="s">
        <v>458</v>
      </c>
      <c r="G42" s="253">
        <v>8</v>
      </c>
      <c r="H42" s="211">
        <v>4.8</v>
      </c>
      <c r="I42" s="254">
        <v>0.14399999999999999</v>
      </c>
      <c r="J42" s="266">
        <v>179</v>
      </c>
      <c r="K42" s="322">
        <f t="shared" si="3"/>
        <v>152.15</v>
      </c>
      <c r="L42" s="217">
        <f t="shared" si="1"/>
        <v>179.54</v>
      </c>
      <c r="M42" s="333">
        <f t="shared" si="4"/>
        <v>1217.2</v>
      </c>
      <c r="N42" s="217">
        <f t="shared" si="2"/>
        <v>1436.296</v>
      </c>
    </row>
    <row r="43" spans="1:14" s="175" customFormat="1" ht="15.75" customHeight="1">
      <c r="A43" s="525"/>
      <c r="B43" s="395" t="s">
        <v>290</v>
      </c>
      <c r="C43" s="238" t="s">
        <v>425</v>
      </c>
      <c r="D43" s="231">
        <v>1000</v>
      </c>
      <c r="E43" s="210">
        <v>300</v>
      </c>
      <c r="F43" s="245" t="s">
        <v>460</v>
      </c>
      <c r="G43" s="253">
        <v>8</v>
      </c>
      <c r="H43" s="211">
        <v>2.4</v>
      </c>
      <c r="I43" s="254">
        <v>0.12</v>
      </c>
      <c r="J43" s="266">
        <v>212</v>
      </c>
      <c r="K43" s="322">
        <f t="shared" si="3"/>
        <v>180.2</v>
      </c>
      <c r="L43" s="217">
        <f t="shared" si="1"/>
        <v>212.64</v>
      </c>
      <c r="M43" s="333">
        <f t="shared" si="4"/>
        <v>1441.6</v>
      </c>
      <c r="N43" s="217">
        <f t="shared" si="2"/>
        <v>1701.0879999999997</v>
      </c>
    </row>
    <row r="44" spans="1:14" ht="15.75" customHeight="1">
      <c r="A44" s="525"/>
      <c r="B44" s="399" t="s">
        <v>290</v>
      </c>
      <c r="C44" s="238" t="s">
        <v>422</v>
      </c>
      <c r="D44" s="231">
        <v>1000</v>
      </c>
      <c r="E44" s="210">
        <v>600</v>
      </c>
      <c r="F44" s="245" t="s">
        <v>460</v>
      </c>
      <c r="G44" s="253">
        <v>4</v>
      </c>
      <c r="H44" s="211">
        <v>2.4</v>
      </c>
      <c r="I44" s="254">
        <v>0.12</v>
      </c>
      <c r="J44" s="266">
        <v>389.5</v>
      </c>
      <c r="K44" s="322">
        <f t="shared" si="3"/>
        <v>331.08</v>
      </c>
      <c r="L44" s="217">
        <f t="shared" si="1"/>
        <v>390.67</v>
      </c>
      <c r="M44" s="333">
        <f t="shared" si="4"/>
        <v>1324.32</v>
      </c>
      <c r="N44" s="217">
        <f t="shared" si="2"/>
        <v>1562.6975999999997</v>
      </c>
    </row>
    <row r="45" spans="1:14" ht="15.75" customHeight="1">
      <c r="A45" s="526"/>
      <c r="B45" s="398" t="s">
        <v>399</v>
      </c>
      <c r="C45" s="243" t="s">
        <v>417</v>
      </c>
      <c r="D45" s="236">
        <v>1000</v>
      </c>
      <c r="E45" s="218">
        <v>600</v>
      </c>
      <c r="F45" s="250">
        <v>40</v>
      </c>
      <c r="G45" s="263">
        <v>6</v>
      </c>
      <c r="H45" s="219">
        <v>3.6</v>
      </c>
      <c r="I45" s="264">
        <v>0.14399999999999999</v>
      </c>
      <c r="J45" s="268">
        <v>163.5</v>
      </c>
      <c r="K45" s="327">
        <f t="shared" si="3"/>
        <v>138.97999999999999</v>
      </c>
      <c r="L45" s="220">
        <f t="shared" si="1"/>
        <v>164</v>
      </c>
      <c r="M45" s="338">
        <f t="shared" si="4"/>
        <v>833.87999999999988</v>
      </c>
      <c r="N45" s="220">
        <f t="shared" si="2"/>
        <v>983.97839999999985</v>
      </c>
    </row>
    <row r="46" spans="1:14" ht="15.75" customHeight="1">
      <c r="A46" s="521" t="s">
        <v>291</v>
      </c>
      <c r="B46" s="397" t="s">
        <v>506</v>
      </c>
      <c r="C46" s="295" t="s">
        <v>415</v>
      </c>
      <c r="D46" s="296">
        <v>1000</v>
      </c>
      <c r="E46" s="297">
        <v>600</v>
      </c>
      <c r="F46" s="298" t="s">
        <v>461</v>
      </c>
      <c r="G46" s="299">
        <v>6</v>
      </c>
      <c r="H46" s="300">
        <f>D46*E46*G46/1000000</f>
        <v>3.6</v>
      </c>
      <c r="I46" s="301">
        <v>0.09</v>
      </c>
      <c r="J46" s="265">
        <v>186</v>
      </c>
      <c r="K46" s="329">
        <f t="shared" si="3"/>
        <v>158.1</v>
      </c>
      <c r="L46" s="302">
        <f t="shared" si="1"/>
        <v>186.56</v>
      </c>
      <c r="M46" s="340">
        <f t="shared" si="4"/>
        <v>948.59999999999991</v>
      </c>
      <c r="N46" s="302">
        <f t="shared" si="2"/>
        <v>1119.3479999999997</v>
      </c>
    </row>
    <row r="47" spans="1:14" ht="15.75" customHeight="1">
      <c r="A47" s="522"/>
      <c r="B47" s="399" t="s">
        <v>506</v>
      </c>
      <c r="C47" s="238" t="s">
        <v>416</v>
      </c>
      <c r="D47" s="231">
        <v>1000</v>
      </c>
      <c r="E47" s="210">
        <v>600</v>
      </c>
      <c r="F47" s="245" t="s">
        <v>462</v>
      </c>
      <c r="G47" s="253">
        <v>4</v>
      </c>
      <c r="H47" s="211">
        <f>D47*E47*G47/1000000</f>
        <v>2.4</v>
      </c>
      <c r="I47" s="254">
        <v>9.6000000000000002E-2</v>
      </c>
      <c r="J47" s="266">
        <v>273</v>
      </c>
      <c r="K47" s="322">
        <f t="shared" si="3"/>
        <v>232.05</v>
      </c>
      <c r="L47" s="217">
        <f t="shared" si="1"/>
        <v>273.82</v>
      </c>
      <c r="M47" s="333">
        <f t="shared" si="4"/>
        <v>928.2</v>
      </c>
      <c r="N47" s="217">
        <f t="shared" si="2"/>
        <v>1095.2760000000001</v>
      </c>
    </row>
    <row r="48" spans="1:14" ht="15.75" customHeight="1">
      <c r="A48" s="522"/>
      <c r="B48" s="395" t="s">
        <v>507</v>
      </c>
      <c r="C48" s="238" t="s">
        <v>443</v>
      </c>
      <c r="D48" s="231">
        <v>1000</v>
      </c>
      <c r="E48" s="210"/>
      <c r="F48" s="245" t="s">
        <v>463</v>
      </c>
      <c r="G48" s="253">
        <v>24</v>
      </c>
      <c r="H48" s="211">
        <v>2.4</v>
      </c>
      <c r="I48" s="254">
        <v>0.12</v>
      </c>
      <c r="J48" s="266">
        <v>123.5</v>
      </c>
      <c r="K48" s="322">
        <f t="shared" si="3"/>
        <v>104.98</v>
      </c>
      <c r="L48" s="217">
        <f t="shared" si="1"/>
        <v>123.88</v>
      </c>
      <c r="M48" s="333">
        <f t="shared" si="4"/>
        <v>2519.52</v>
      </c>
      <c r="N48" s="217">
        <f t="shared" si="2"/>
        <v>2973.0335999999998</v>
      </c>
    </row>
    <row r="49" spans="1:14" ht="15.75" customHeight="1">
      <c r="A49" s="523"/>
      <c r="B49" s="398" t="s">
        <v>508</v>
      </c>
      <c r="C49" s="243" t="s">
        <v>414</v>
      </c>
      <c r="D49" s="236">
        <v>1000</v>
      </c>
      <c r="E49" s="218"/>
      <c r="F49" s="250" t="s">
        <v>464</v>
      </c>
      <c r="G49" s="263">
        <v>14</v>
      </c>
      <c r="H49" s="219">
        <f>0.095*14</f>
        <v>1.33</v>
      </c>
      <c r="I49" s="264">
        <v>0.12</v>
      </c>
      <c r="J49" s="268">
        <v>156.5</v>
      </c>
      <c r="K49" s="327">
        <f t="shared" si="3"/>
        <v>133.03</v>
      </c>
      <c r="L49" s="220">
        <f t="shared" si="1"/>
        <v>156.97999999999999</v>
      </c>
      <c r="M49" s="338">
        <f t="shared" si="4"/>
        <v>1862.42</v>
      </c>
      <c r="N49" s="220">
        <f t="shared" si="2"/>
        <v>2197.6556</v>
      </c>
    </row>
    <row r="50" spans="1:14" ht="15.75" customHeight="1">
      <c r="A50" s="196"/>
      <c r="B50" s="183"/>
      <c r="N50" s="201"/>
    </row>
    <row r="51" spans="1:14" ht="15.75" customHeight="1">
      <c r="A51" s="192" t="s">
        <v>11</v>
      </c>
      <c r="B51" s="193"/>
      <c r="D51" s="193"/>
      <c r="E51" s="193"/>
      <c r="F51" s="193"/>
      <c r="G51" s="193"/>
      <c r="H51" s="194"/>
      <c r="I51" s="194"/>
      <c r="J51" s="195"/>
      <c r="L51" s="183"/>
      <c r="N51" s="194"/>
    </row>
    <row r="52" spans="1:14" ht="15.75" customHeight="1">
      <c r="A52" s="196" t="s">
        <v>485</v>
      </c>
      <c r="C52" s="185"/>
      <c r="D52" s="185"/>
      <c r="E52" s="185"/>
      <c r="F52" s="185"/>
      <c r="G52" s="185"/>
      <c r="H52" s="185"/>
      <c r="I52" s="185"/>
      <c r="L52" s="183"/>
      <c r="N52" s="199" t="s">
        <v>12</v>
      </c>
    </row>
    <row r="53" spans="1:14" ht="15.75" customHeight="1">
      <c r="A53" s="319" t="s">
        <v>513</v>
      </c>
      <c r="C53" s="185"/>
      <c r="D53" s="185"/>
      <c r="E53" s="185"/>
      <c r="F53" s="185"/>
      <c r="G53" s="185"/>
      <c r="H53" s="185"/>
      <c r="I53" s="185"/>
      <c r="J53" s="198"/>
      <c r="K53" s="198"/>
      <c r="L53" s="183"/>
      <c r="M53" s="198"/>
      <c r="N53" s="201" t="s">
        <v>468</v>
      </c>
    </row>
    <row r="54" spans="1:14" ht="15.75" customHeight="1">
      <c r="A54" s="196"/>
      <c r="B54" s="200"/>
      <c r="C54" s="200"/>
      <c r="D54" s="200"/>
      <c r="E54" s="200"/>
      <c r="F54" s="200"/>
      <c r="G54" s="200"/>
      <c r="H54" s="200"/>
      <c r="I54" s="200"/>
      <c r="L54" s="183"/>
      <c r="N54" s="202" t="s">
        <v>27</v>
      </c>
    </row>
    <row r="55" spans="1:14" ht="15.75" customHeight="1">
      <c r="A55" s="196"/>
      <c r="B55" s="200"/>
      <c r="C55" s="200"/>
      <c r="D55" s="200"/>
      <c r="E55" s="200"/>
      <c r="F55" s="200"/>
      <c r="G55" s="200"/>
      <c r="H55" s="200"/>
      <c r="I55" s="200"/>
      <c r="L55" s="183"/>
      <c r="N55" s="201" t="s">
        <v>268</v>
      </c>
    </row>
    <row r="56" spans="1:14" ht="15.75" customHeight="1">
      <c r="A56" s="196"/>
      <c r="B56" s="183"/>
      <c r="N56" s="201" t="s">
        <v>269</v>
      </c>
    </row>
    <row r="57" spans="1:14" ht="15.75" customHeight="1">
      <c r="A57" s="319"/>
      <c r="B57" s="183"/>
      <c r="N57" s="203" t="s">
        <v>469</v>
      </c>
    </row>
    <row r="58" spans="1:14" ht="12.75" customHeight="1">
      <c r="A58" s="196"/>
      <c r="B58" s="183"/>
      <c r="C58" s="185"/>
      <c r="D58" s="185"/>
      <c r="E58" s="185"/>
      <c r="F58" s="185"/>
      <c r="N58" s="120"/>
    </row>
    <row r="59" spans="1:14" ht="12.75" customHeight="1">
      <c r="C59" s="185"/>
      <c r="D59" s="185"/>
      <c r="E59" s="185"/>
      <c r="F59" s="185"/>
      <c r="G59" s="185"/>
      <c r="H59" s="185"/>
      <c r="I59" s="185"/>
      <c r="J59" s="198"/>
      <c r="K59" s="198"/>
      <c r="L59" s="183"/>
      <c r="M59" s="198"/>
      <c r="N59" s="201"/>
    </row>
    <row r="60" spans="1:14" ht="12.75" customHeight="1">
      <c r="C60" s="200"/>
      <c r="D60" s="200"/>
      <c r="E60" s="200"/>
      <c r="F60" s="200"/>
      <c r="G60" s="200"/>
      <c r="H60" s="200"/>
      <c r="I60" s="200"/>
      <c r="L60" s="183"/>
      <c r="N60" s="202"/>
    </row>
    <row r="61" spans="1:14" s="52" customFormat="1">
      <c r="A61" s="185"/>
      <c r="B61" s="185"/>
      <c r="C61" s="200"/>
      <c r="D61" s="200"/>
      <c r="E61" s="200"/>
      <c r="F61" s="200"/>
      <c r="G61" s="200"/>
      <c r="H61" s="200"/>
      <c r="I61" s="200"/>
      <c r="J61" s="182"/>
      <c r="K61" s="182"/>
      <c r="L61" s="183"/>
      <c r="M61" s="197"/>
      <c r="N61" s="201"/>
    </row>
    <row r="62" spans="1:14" s="52" customFormat="1">
      <c r="A62" s="185"/>
      <c r="B62" s="185"/>
      <c r="C62" s="183"/>
      <c r="D62" s="183"/>
      <c r="E62" s="183"/>
      <c r="F62" s="183"/>
      <c r="G62" s="183"/>
      <c r="H62" s="183"/>
      <c r="I62" s="183"/>
      <c r="J62" s="182"/>
      <c r="K62" s="182"/>
      <c r="L62" s="197"/>
      <c r="M62" s="197"/>
      <c r="N62" s="201"/>
    </row>
    <row r="63" spans="1:14" s="52" customFormat="1">
      <c r="A63" s="185"/>
      <c r="B63" s="185"/>
      <c r="C63" s="183"/>
      <c r="D63" s="183"/>
      <c r="E63" s="183"/>
      <c r="F63" s="183"/>
      <c r="G63" s="183"/>
      <c r="H63" s="183"/>
      <c r="I63" s="183"/>
      <c r="J63" s="182"/>
      <c r="K63" s="182"/>
      <c r="L63" s="197"/>
      <c r="M63" s="197"/>
      <c r="N63" s="203"/>
    </row>
    <row r="64" spans="1:14" s="52" customFormat="1">
      <c r="A64" s="185"/>
      <c r="B64" s="185"/>
      <c r="C64" s="185"/>
      <c r="D64" s="185"/>
      <c r="E64" s="185"/>
      <c r="F64" s="185"/>
      <c r="G64" s="183"/>
      <c r="H64" s="183"/>
      <c r="I64" s="183"/>
      <c r="J64" s="182"/>
      <c r="K64" s="182"/>
      <c r="L64" s="197"/>
      <c r="M64" s="197"/>
      <c r="N64" s="120"/>
    </row>
    <row r="65" spans="1:14" s="52" customFormat="1">
      <c r="A65" s="185"/>
      <c r="B65" s="185"/>
      <c r="C65" s="183"/>
      <c r="D65" s="183"/>
      <c r="E65" s="183"/>
      <c r="F65" s="183"/>
      <c r="G65" s="183"/>
      <c r="H65" s="183"/>
      <c r="I65" s="183"/>
      <c r="J65" s="182"/>
      <c r="K65" s="182"/>
      <c r="L65" s="197"/>
      <c r="M65" s="197"/>
      <c r="N65" s="201"/>
    </row>
    <row r="66" spans="1:14" s="52" customFormat="1">
      <c r="A66" s="185"/>
      <c r="B66" s="185"/>
      <c r="C66" s="185"/>
      <c r="D66" s="185"/>
      <c r="E66" s="185"/>
      <c r="F66" s="185"/>
      <c r="G66" s="183"/>
      <c r="H66" s="183"/>
      <c r="I66" s="183"/>
      <c r="J66" s="182"/>
      <c r="K66" s="182"/>
      <c r="L66" s="197"/>
      <c r="M66" s="197"/>
      <c r="N66" s="201"/>
    </row>
    <row r="67" spans="1:14" s="52" customFormat="1">
      <c r="A67" s="185"/>
      <c r="B67" s="185"/>
      <c r="C67" s="183"/>
      <c r="D67" s="183"/>
      <c r="E67" s="183"/>
      <c r="F67" s="183"/>
      <c r="G67" s="183"/>
      <c r="H67" s="183"/>
      <c r="I67" s="183"/>
      <c r="J67" s="182"/>
      <c r="K67" s="182"/>
      <c r="L67" s="197"/>
      <c r="M67" s="197"/>
      <c r="N67" s="203"/>
    </row>
    <row r="68" spans="1:14" s="52" customFormat="1">
      <c r="A68" s="185"/>
      <c r="B68" s="185"/>
      <c r="C68" s="183"/>
      <c r="D68" s="183"/>
      <c r="E68" s="183"/>
      <c r="F68" s="183"/>
      <c r="G68" s="183"/>
      <c r="H68" s="183"/>
      <c r="I68" s="183"/>
      <c r="J68" s="182"/>
      <c r="K68" s="182"/>
      <c r="L68" s="197"/>
      <c r="M68" s="197"/>
      <c r="N68" s="197"/>
    </row>
    <row r="69" spans="1:14" s="52" customFormat="1">
      <c r="A69" s="185"/>
      <c r="B69" s="185"/>
      <c r="C69" s="183"/>
      <c r="D69" s="183"/>
      <c r="E69" s="183"/>
      <c r="F69" s="183"/>
      <c r="G69" s="183"/>
      <c r="H69" s="183"/>
      <c r="I69" s="183"/>
      <c r="J69" s="182"/>
      <c r="K69" s="182"/>
      <c r="L69" s="197"/>
      <c r="M69" s="197"/>
      <c r="N69" s="197"/>
    </row>
    <row r="70" spans="1:14" s="52" customFormat="1">
      <c r="A70" s="185"/>
      <c r="B70" s="185"/>
      <c r="C70" s="183"/>
      <c r="D70" s="183"/>
      <c r="E70" s="183"/>
      <c r="F70" s="183"/>
      <c r="G70" s="183"/>
      <c r="H70" s="183"/>
      <c r="I70" s="183"/>
      <c r="J70" s="182"/>
      <c r="K70" s="182"/>
      <c r="L70" s="197"/>
      <c r="M70" s="197"/>
      <c r="N70" s="197"/>
    </row>
    <row r="71" spans="1:14" s="52" customFormat="1">
      <c r="A71" s="185"/>
      <c r="B71" s="185"/>
      <c r="C71" s="183"/>
      <c r="D71" s="183"/>
      <c r="E71" s="183"/>
      <c r="F71" s="183"/>
      <c r="G71" s="183"/>
      <c r="H71" s="183"/>
      <c r="I71" s="183"/>
      <c r="J71" s="182"/>
      <c r="K71" s="182"/>
      <c r="L71" s="197"/>
      <c r="M71" s="197"/>
      <c r="N71" s="197"/>
    </row>
    <row r="72" spans="1:14" s="52" customFormat="1">
      <c r="A72" s="185"/>
      <c r="B72" s="185"/>
      <c r="C72" s="183"/>
      <c r="D72" s="183"/>
      <c r="E72" s="183"/>
      <c r="F72" s="183"/>
      <c r="G72" s="183"/>
      <c r="H72" s="183"/>
      <c r="I72" s="183"/>
      <c r="J72" s="182"/>
      <c r="K72" s="182"/>
      <c r="L72" s="197"/>
      <c r="M72" s="197"/>
      <c r="N72" s="197"/>
    </row>
    <row r="73" spans="1:14" s="52" customFormat="1">
      <c r="A73" s="185"/>
      <c r="B73" s="185"/>
      <c r="C73" s="183"/>
      <c r="D73" s="183"/>
      <c r="E73" s="183"/>
      <c r="F73" s="183"/>
      <c r="G73" s="183"/>
      <c r="H73" s="183"/>
      <c r="I73" s="183"/>
      <c r="J73" s="182"/>
      <c r="K73" s="182"/>
      <c r="L73" s="197"/>
      <c r="M73" s="197"/>
      <c r="N73" s="197"/>
    </row>
    <row r="74" spans="1:14" s="52" customFormat="1">
      <c r="A74" s="185"/>
      <c r="B74" s="185"/>
      <c r="C74" s="183"/>
      <c r="D74" s="183"/>
      <c r="E74" s="183"/>
      <c r="F74" s="183"/>
      <c r="G74" s="183"/>
      <c r="H74" s="183"/>
      <c r="I74" s="183"/>
      <c r="J74" s="182"/>
      <c r="K74" s="182"/>
      <c r="L74" s="197"/>
      <c r="M74" s="197"/>
      <c r="N74" s="197"/>
    </row>
    <row r="75" spans="1:14" s="52" customFormat="1">
      <c r="A75" s="185"/>
      <c r="B75" s="185"/>
      <c r="C75" s="183"/>
      <c r="D75" s="183"/>
      <c r="E75" s="183"/>
      <c r="F75" s="183"/>
      <c r="G75" s="183"/>
      <c r="H75" s="183"/>
      <c r="I75" s="183"/>
      <c r="J75" s="182"/>
      <c r="K75" s="182"/>
      <c r="L75" s="197"/>
      <c r="M75" s="197"/>
      <c r="N75" s="197"/>
    </row>
    <row r="76" spans="1:14" s="52" customFormat="1">
      <c r="A76" s="185"/>
      <c r="B76" s="185"/>
      <c r="C76" s="183"/>
      <c r="D76" s="183"/>
      <c r="E76" s="183"/>
      <c r="F76" s="183"/>
      <c r="G76" s="183"/>
      <c r="H76" s="183"/>
      <c r="I76" s="183"/>
      <c r="J76" s="182"/>
      <c r="K76" s="182"/>
      <c r="L76" s="197"/>
      <c r="M76" s="197"/>
      <c r="N76" s="197"/>
    </row>
  </sheetData>
  <mergeCells count="13">
    <mergeCell ref="A46:A49"/>
    <mergeCell ref="A12:A16"/>
    <mergeCell ref="A17:A21"/>
    <mergeCell ref="A22:A31"/>
    <mergeCell ref="A32:A40"/>
    <mergeCell ref="A41:A45"/>
    <mergeCell ref="A1:N1"/>
    <mergeCell ref="A2:N2"/>
    <mergeCell ref="A4:N4"/>
    <mergeCell ref="A6:N6"/>
    <mergeCell ref="D10:F10"/>
    <mergeCell ref="G10:I10"/>
    <mergeCell ref="K10:N10"/>
  </mergeCells>
  <hyperlinks>
    <hyperlink ref="A8" location="Оглавление!A1" display="К оглавлению"/>
  </hyperlinks>
  <printOptions horizontalCentered="1"/>
  <pageMargins left="0.25" right="0.25" top="0.75" bottom="0.75" header="0.3" footer="0.3"/>
  <pageSetup paperSize="9" scale="5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view="pageBreakPreview" zoomScale="90" zoomScaleNormal="85" zoomScaleSheetLayoutView="90" workbookViewId="0">
      <pane ySplit="11" topLeftCell="A12" activePane="bottomLeft" state="frozen"/>
      <selection activeCell="Q17" sqref="Q17"/>
      <selection pane="bottomLeft" activeCell="H20" sqref="H20"/>
    </sheetView>
  </sheetViews>
  <sheetFormatPr defaultRowHeight="15"/>
  <cols>
    <col min="1" max="1" width="26.140625" style="185" customWidth="1"/>
    <col min="2" max="2" width="43.85546875" style="185" customWidth="1"/>
    <col min="3" max="3" width="12.5703125" style="183" customWidth="1"/>
    <col min="4" max="6" width="11" style="183" customWidth="1"/>
    <col min="7" max="9" width="10.7109375" style="183" customWidth="1"/>
    <col min="10" max="10" width="13" style="182" hidden="1" customWidth="1"/>
    <col min="11" max="11" width="12.5703125" style="182" customWidth="1"/>
    <col min="12" max="14" width="12.5703125" style="197" customWidth="1"/>
    <col min="15" max="16" width="9.140625" style="185"/>
    <col min="17" max="17" width="12.7109375" style="185" customWidth="1"/>
    <col min="18" max="16384" width="9.140625" style="185"/>
  </cols>
  <sheetData>
    <row r="1" spans="1:16" s="183" customFormat="1" ht="23.25">
      <c r="A1" s="480" t="s">
        <v>41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6" s="183" customFormat="1" ht="23.25">
      <c r="A2" s="480" t="s">
        <v>323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</row>
    <row r="3" spans="1:16" s="183" customFormat="1" ht="12.75" customHeight="1">
      <c r="B3" s="18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6" s="183" customFormat="1" ht="18.75">
      <c r="A4" s="481" t="str">
        <f>'Изоляция для СФТК'!A4:N4</f>
        <v xml:space="preserve"> от 1 июня 2018 года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</row>
    <row r="5" spans="1:16" s="183" customFormat="1" ht="12.75" customHeight="1">
      <c r="A5" s="379"/>
      <c r="B5" s="379"/>
      <c r="C5" s="207"/>
      <c r="D5" s="207"/>
      <c r="E5" s="207"/>
      <c r="F5" s="207"/>
      <c r="G5" s="207"/>
      <c r="H5" s="207"/>
      <c r="I5" s="207"/>
      <c r="J5" s="207"/>
      <c r="K5" s="320"/>
      <c r="L5" s="207"/>
      <c r="M5" s="320"/>
      <c r="N5" s="207"/>
    </row>
    <row r="6" spans="1:16" s="183" customFormat="1" ht="26.25">
      <c r="A6" s="513" t="s">
        <v>504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</row>
    <row r="7" spans="1:16" s="183" customFormat="1" ht="12.75" customHeight="1">
      <c r="A7" s="184"/>
      <c r="B7" s="179"/>
      <c r="C7" s="179"/>
      <c r="D7" s="179"/>
      <c r="E7" s="179"/>
      <c r="F7" s="179"/>
      <c r="G7" s="179"/>
      <c r="H7" s="179"/>
      <c r="I7" s="179"/>
      <c r="J7" s="185"/>
      <c r="K7" s="185"/>
      <c r="L7" s="179"/>
      <c r="M7" s="179"/>
      <c r="N7" s="179"/>
    </row>
    <row r="8" spans="1:16" s="183" customFormat="1" ht="15" customHeight="1">
      <c r="A8" s="206" t="s">
        <v>352</v>
      </c>
      <c r="B8" s="179"/>
      <c r="C8" s="179"/>
      <c r="D8" s="179"/>
      <c r="E8" s="179"/>
      <c r="F8" s="179"/>
      <c r="G8" s="179"/>
      <c r="H8" s="179"/>
      <c r="I8" s="179"/>
      <c r="J8" s="185"/>
      <c r="K8" s="185"/>
      <c r="L8" s="570"/>
      <c r="M8" s="571" t="s">
        <v>35</v>
      </c>
      <c r="N8" s="572">
        <v>0.15</v>
      </c>
    </row>
    <row r="9" spans="1:16" s="183" customFormat="1" ht="12.7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5"/>
    </row>
    <row r="10" spans="1:16" s="180" customFormat="1" ht="14.25" customHeight="1">
      <c r="D10" s="491" t="s">
        <v>2</v>
      </c>
      <c r="E10" s="492"/>
      <c r="F10" s="493"/>
      <c r="G10" s="491" t="s">
        <v>470</v>
      </c>
      <c r="H10" s="492"/>
      <c r="I10" s="493"/>
      <c r="J10" s="187"/>
      <c r="K10" s="494" t="s">
        <v>38</v>
      </c>
      <c r="L10" s="494"/>
      <c r="M10" s="494"/>
      <c r="N10" s="494"/>
    </row>
    <row r="11" spans="1:16" s="180" customFormat="1" ht="30">
      <c r="A11" s="181" t="s">
        <v>1</v>
      </c>
      <c r="B11" s="181" t="s">
        <v>37</v>
      </c>
      <c r="C11" s="181" t="s">
        <v>488</v>
      </c>
      <c r="D11" s="181" t="s">
        <v>3</v>
      </c>
      <c r="E11" s="181" t="s">
        <v>4</v>
      </c>
      <c r="F11" s="181" t="s">
        <v>5</v>
      </c>
      <c r="G11" s="181" t="s">
        <v>471</v>
      </c>
      <c r="H11" s="181" t="s">
        <v>472</v>
      </c>
      <c r="I11" s="181" t="s">
        <v>473</v>
      </c>
      <c r="J11" s="188" t="s">
        <v>478</v>
      </c>
      <c r="K11" s="205" t="s">
        <v>480</v>
      </c>
      <c r="L11" s="205" t="s">
        <v>481</v>
      </c>
      <c r="M11" s="205" t="s">
        <v>484</v>
      </c>
      <c r="N11" s="205" t="s">
        <v>479</v>
      </c>
    </row>
    <row r="12" spans="1:16" s="180" customFormat="1" ht="15.75" customHeight="1">
      <c r="A12" s="501" t="s">
        <v>23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14"/>
      <c r="O12" s="391"/>
    </row>
    <row r="13" spans="1:16" ht="15.75" customHeight="1">
      <c r="A13" s="495" t="s">
        <v>48</v>
      </c>
      <c r="B13" s="505" t="s">
        <v>503</v>
      </c>
      <c r="C13" s="295" t="s">
        <v>308</v>
      </c>
      <c r="D13" s="296">
        <v>1000</v>
      </c>
      <c r="E13" s="297">
        <v>600</v>
      </c>
      <c r="F13" s="298">
        <v>50</v>
      </c>
      <c r="G13" s="299">
        <v>6</v>
      </c>
      <c r="H13" s="300">
        <f>D13*E13*G13/1000000</f>
        <v>3.6</v>
      </c>
      <c r="I13" s="301">
        <f>D13*E13*F13*G13/1000000000</f>
        <v>0.18</v>
      </c>
      <c r="J13" s="265">
        <v>4944</v>
      </c>
      <c r="K13" s="329">
        <f t="shared" ref="K13" si="0">ROUND(M13*F13/1000,2)</f>
        <v>210.12</v>
      </c>
      <c r="L13" s="302">
        <f>ROUND(K13*1.18,2)</f>
        <v>247.94</v>
      </c>
      <c r="M13" s="340">
        <f t="shared" ref="M13" si="1">ROUND(J13*(1-$N$8),2)</f>
        <v>4202.3999999999996</v>
      </c>
      <c r="N13" s="344">
        <f t="shared" ref="N13:N43" si="2">M13*1.18</f>
        <v>4958.8319999999994</v>
      </c>
      <c r="O13" s="392"/>
      <c r="P13" s="190"/>
    </row>
    <row r="14" spans="1:16" ht="15.75" customHeight="1">
      <c r="A14" s="496"/>
      <c r="B14" s="506"/>
      <c r="C14" s="238" t="s">
        <v>308</v>
      </c>
      <c r="D14" s="231">
        <v>1000</v>
      </c>
      <c r="E14" s="210">
        <v>600</v>
      </c>
      <c r="F14" s="245">
        <v>100</v>
      </c>
      <c r="G14" s="253">
        <v>3</v>
      </c>
      <c r="H14" s="211">
        <v>1.8</v>
      </c>
      <c r="I14" s="254">
        <v>0.18</v>
      </c>
      <c r="J14" s="266">
        <v>4944</v>
      </c>
      <c r="K14" s="322">
        <f t="shared" ref="K14" si="3">ROUND(M14*F14/1000,2)</f>
        <v>420.24</v>
      </c>
      <c r="L14" s="217">
        <f t="shared" ref="L14:L43" si="4">ROUND(K14*1.18,2)</f>
        <v>495.88</v>
      </c>
      <c r="M14" s="333">
        <f>ROUND(J14*(1-$N$8),2)</f>
        <v>4202.3999999999996</v>
      </c>
      <c r="N14" s="215">
        <f t="shared" si="2"/>
        <v>4958.8319999999994</v>
      </c>
      <c r="O14" s="392"/>
      <c r="P14" s="190"/>
    </row>
    <row r="15" spans="1:16" ht="15.75" customHeight="1">
      <c r="A15" s="496"/>
      <c r="B15" s="506"/>
      <c r="C15" s="238" t="s">
        <v>308</v>
      </c>
      <c r="D15" s="231">
        <v>1000</v>
      </c>
      <c r="E15" s="210">
        <v>600</v>
      </c>
      <c r="F15" s="245">
        <v>120</v>
      </c>
      <c r="G15" s="253">
        <v>3</v>
      </c>
      <c r="H15" s="211">
        <v>1.8</v>
      </c>
      <c r="I15" s="254">
        <v>0.216</v>
      </c>
      <c r="J15" s="266">
        <v>4944</v>
      </c>
      <c r="K15" s="322">
        <f t="shared" ref="K15:K22" si="5">ROUND(M15*F15/1000,2)</f>
        <v>504.29</v>
      </c>
      <c r="L15" s="217">
        <f t="shared" si="4"/>
        <v>595.05999999999995</v>
      </c>
      <c r="M15" s="333">
        <f t="shared" ref="M15:M22" si="6">ROUND(J15*(1-$N$8),2)</f>
        <v>4202.3999999999996</v>
      </c>
      <c r="N15" s="217">
        <f t="shared" si="2"/>
        <v>4958.8319999999994</v>
      </c>
      <c r="O15" s="392"/>
      <c r="P15" s="190"/>
    </row>
    <row r="16" spans="1:16" ht="15.75" customHeight="1">
      <c r="A16" s="496"/>
      <c r="B16" s="506"/>
      <c r="C16" s="238" t="s">
        <v>308</v>
      </c>
      <c r="D16" s="231">
        <v>1000</v>
      </c>
      <c r="E16" s="210">
        <v>600</v>
      </c>
      <c r="F16" s="245">
        <v>150</v>
      </c>
      <c r="G16" s="253">
        <v>2</v>
      </c>
      <c r="H16" s="211">
        <f>D16*E16*G16/1000000</f>
        <v>1.2</v>
      </c>
      <c r="I16" s="254">
        <f>D16*E16*F16*G16/1000000000</f>
        <v>0.18</v>
      </c>
      <c r="J16" s="266">
        <v>4944</v>
      </c>
      <c r="K16" s="322">
        <f t="shared" si="5"/>
        <v>630.36</v>
      </c>
      <c r="L16" s="217">
        <f t="shared" si="4"/>
        <v>743.82</v>
      </c>
      <c r="M16" s="333">
        <f t="shared" si="6"/>
        <v>4202.3999999999996</v>
      </c>
      <c r="N16" s="217">
        <f t="shared" si="2"/>
        <v>4958.8319999999994</v>
      </c>
      <c r="O16" s="392"/>
      <c r="P16" s="190"/>
    </row>
    <row r="17" spans="1:17" ht="15.75" customHeight="1">
      <c r="A17" s="496"/>
      <c r="B17" s="506"/>
      <c r="C17" s="240" t="s">
        <v>308</v>
      </c>
      <c r="D17" s="233">
        <v>1000</v>
      </c>
      <c r="E17" s="221">
        <v>600</v>
      </c>
      <c r="F17" s="247">
        <v>180</v>
      </c>
      <c r="G17" s="257">
        <v>2</v>
      </c>
      <c r="H17" s="222">
        <v>1.2</v>
      </c>
      <c r="I17" s="258">
        <v>0.216</v>
      </c>
      <c r="J17" s="267">
        <v>4944</v>
      </c>
      <c r="K17" s="324">
        <f t="shared" si="5"/>
        <v>756.43</v>
      </c>
      <c r="L17" s="270">
        <f t="shared" si="4"/>
        <v>892.59</v>
      </c>
      <c r="M17" s="335">
        <f t="shared" si="6"/>
        <v>4202.3999999999996</v>
      </c>
      <c r="N17" s="270">
        <f t="shared" si="2"/>
        <v>4958.8319999999994</v>
      </c>
      <c r="O17" s="392"/>
      <c r="P17" s="190"/>
    </row>
    <row r="18" spans="1:17" ht="15.75" customHeight="1">
      <c r="A18" s="495" t="s">
        <v>368</v>
      </c>
      <c r="B18" s="505" t="s">
        <v>503</v>
      </c>
      <c r="C18" s="295" t="s">
        <v>308</v>
      </c>
      <c r="D18" s="296">
        <v>1000</v>
      </c>
      <c r="E18" s="297">
        <v>600</v>
      </c>
      <c r="F18" s="298">
        <v>150</v>
      </c>
      <c r="G18" s="299">
        <v>2</v>
      </c>
      <c r="H18" s="300">
        <v>1.2</v>
      </c>
      <c r="I18" s="301">
        <v>0.18</v>
      </c>
      <c r="J18" s="265">
        <v>4452</v>
      </c>
      <c r="K18" s="329">
        <f t="shared" si="5"/>
        <v>567.63</v>
      </c>
      <c r="L18" s="302">
        <f t="shared" si="4"/>
        <v>669.8</v>
      </c>
      <c r="M18" s="340">
        <f t="shared" si="6"/>
        <v>3784.2</v>
      </c>
      <c r="N18" s="302">
        <f t="shared" si="2"/>
        <v>4465.3559999999998</v>
      </c>
      <c r="O18" s="392"/>
      <c r="P18" s="190"/>
    </row>
    <row r="19" spans="1:17" ht="15.75" customHeight="1">
      <c r="A19" s="497"/>
      <c r="B19" s="507"/>
      <c r="C19" s="243" t="s">
        <v>308</v>
      </c>
      <c r="D19" s="236">
        <v>1000</v>
      </c>
      <c r="E19" s="218">
        <v>600</v>
      </c>
      <c r="F19" s="250">
        <v>180</v>
      </c>
      <c r="G19" s="263">
        <v>2</v>
      </c>
      <c r="H19" s="219">
        <v>1.2</v>
      </c>
      <c r="I19" s="264">
        <v>0.216</v>
      </c>
      <c r="J19" s="268">
        <v>4452</v>
      </c>
      <c r="K19" s="327">
        <f t="shared" si="5"/>
        <v>681.16</v>
      </c>
      <c r="L19" s="220">
        <f t="shared" si="4"/>
        <v>803.77</v>
      </c>
      <c r="M19" s="338">
        <f t="shared" si="6"/>
        <v>3784.2</v>
      </c>
      <c r="N19" s="220">
        <f t="shared" si="2"/>
        <v>4465.3559999999998</v>
      </c>
      <c r="O19" s="392"/>
      <c r="P19" s="190"/>
    </row>
    <row r="20" spans="1:17" ht="15.75" customHeight="1">
      <c r="A20" s="495" t="s">
        <v>367</v>
      </c>
      <c r="B20" s="505" t="s">
        <v>503</v>
      </c>
      <c r="C20" s="295" t="s">
        <v>308</v>
      </c>
      <c r="D20" s="296">
        <v>1000</v>
      </c>
      <c r="E20" s="297">
        <v>600</v>
      </c>
      <c r="F20" s="298">
        <v>150</v>
      </c>
      <c r="G20" s="299">
        <v>2</v>
      </c>
      <c r="H20" s="300">
        <v>1.2</v>
      </c>
      <c r="I20" s="301">
        <v>0.18</v>
      </c>
      <c r="J20" s="265">
        <v>4004</v>
      </c>
      <c r="K20" s="329">
        <f t="shared" si="5"/>
        <v>510.51</v>
      </c>
      <c r="L20" s="302">
        <f t="shared" si="4"/>
        <v>602.4</v>
      </c>
      <c r="M20" s="340">
        <f t="shared" si="6"/>
        <v>3403.4</v>
      </c>
      <c r="N20" s="302">
        <f t="shared" si="2"/>
        <v>4016.0119999999997</v>
      </c>
      <c r="O20" s="392"/>
      <c r="P20" s="190"/>
    </row>
    <row r="21" spans="1:17" ht="15.75" customHeight="1">
      <c r="A21" s="496"/>
      <c r="B21" s="506"/>
      <c r="C21" s="238" t="s">
        <v>308</v>
      </c>
      <c r="D21" s="231">
        <v>1000</v>
      </c>
      <c r="E21" s="210">
        <v>600</v>
      </c>
      <c r="F21" s="245">
        <v>180</v>
      </c>
      <c r="G21" s="253">
        <v>2</v>
      </c>
      <c r="H21" s="211">
        <v>1.2</v>
      </c>
      <c r="I21" s="254">
        <v>0.216</v>
      </c>
      <c r="J21" s="266">
        <v>4004</v>
      </c>
      <c r="K21" s="322">
        <f t="shared" si="5"/>
        <v>612.61</v>
      </c>
      <c r="L21" s="217">
        <f t="shared" si="4"/>
        <v>722.88</v>
      </c>
      <c r="M21" s="333">
        <f t="shared" si="6"/>
        <v>3403.4</v>
      </c>
      <c r="N21" s="217">
        <f t="shared" si="2"/>
        <v>4016.0119999999997</v>
      </c>
      <c r="O21" s="392"/>
      <c r="P21" s="190"/>
    </row>
    <row r="22" spans="1:17" ht="15.75" customHeight="1">
      <c r="A22" s="497"/>
      <c r="B22" s="507"/>
      <c r="C22" s="243" t="s">
        <v>308</v>
      </c>
      <c r="D22" s="236">
        <v>1200</v>
      </c>
      <c r="E22" s="218">
        <v>600</v>
      </c>
      <c r="F22" s="250">
        <v>150</v>
      </c>
      <c r="G22" s="263">
        <v>2</v>
      </c>
      <c r="H22" s="219">
        <f>D22*E22*G22/1000000</f>
        <v>1.44</v>
      </c>
      <c r="I22" s="264">
        <v>0.216</v>
      </c>
      <c r="J22" s="268">
        <v>4004</v>
      </c>
      <c r="K22" s="327">
        <f t="shared" si="5"/>
        <v>510.51</v>
      </c>
      <c r="L22" s="220">
        <f t="shared" si="4"/>
        <v>602.4</v>
      </c>
      <c r="M22" s="338">
        <f t="shared" si="6"/>
        <v>3403.4</v>
      </c>
      <c r="N22" s="220">
        <f t="shared" si="2"/>
        <v>4016.0119999999997</v>
      </c>
      <c r="O22" s="392"/>
      <c r="P22" s="190"/>
    </row>
    <row r="23" spans="1:17" ht="15.75" customHeight="1">
      <c r="A23" s="501" t="s">
        <v>14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14"/>
      <c r="O23" s="392"/>
      <c r="P23" s="190"/>
    </row>
    <row r="24" spans="1:17" ht="15.75" customHeight="1">
      <c r="A24" s="495" t="s">
        <v>24</v>
      </c>
      <c r="B24" s="505" t="s">
        <v>501</v>
      </c>
      <c r="C24" s="295" t="s">
        <v>308</v>
      </c>
      <c r="D24" s="296">
        <v>1200</v>
      </c>
      <c r="E24" s="297">
        <v>627</v>
      </c>
      <c r="F24" s="298">
        <v>102</v>
      </c>
      <c r="G24" s="299">
        <v>2</v>
      </c>
      <c r="H24" s="300">
        <f>D24*E24*G24/1000000</f>
        <v>1.5047999999999999</v>
      </c>
      <c r="I24" s="301">
        <f>D24*E24*F24*G24/1000000000</f>
        <v>0.1534896</v>
      </c>
      <c r="J24" s="265">
        <v>8200</v>
      </c>
      <c r="K24" s="329">
        <f t="shared" ref="K24:K43" si="7">ROUND(M24*F24/1000,2)</f>
        <v>710.94</v>
      </c>
      <c r="L24" s="302">
        <f t="shared" si="4"/>
        <v>838.91</v>
      </c>
      <c r="M24" s="340">
        <f t="shared" ref="M24:M43" si="8">ROUND(J24*(1-$N$8),2)</f>
        <v>6970</v>
      </c>
      <c r="N24" s="344">
        <f t="shared" si="2"/>
        <v>8224.6</v>
      </c>
      <c r="O24" s="392"/>
      <c r="P24" s="190"/>
      <c r="Q24" s="393"/>
    </row>
    <row r="25" spans="1:17" ht="15.75" customHeight="1">
      <c r="A25" s="496"/>
      <c r="B25" s="506"/>
      <c r="C25" s="238" t="s">
        <v>308</v>
      </c>
      <c r="D25" s="231">
        <v>1200</v>
      </c>
      <c r="E25" s="210">
        <v>627</v>
      </c>
      <c r="F25" s="245">
        <v>105</v>
      </c>
      <c r="G25" s="253">
        <v>2</v>
      </c>
      <c r="H25" s="211">
        <f t="shared" ref="H25:H43" si="9">D25*E25*G25/1000000</f>
        <v>1.5047999999999999</v>
      </c>
      <c r="I25" s="254">
        <f t="shared" ref="I25:I43" si="10">D25*E25*F25*G25/1000000000</f>
        <v>0.15800400000000001</v>
      </c>
      <c r="J25" s="266">
        <v>8200</v>
      </c>
      <c r="K25" s="322">
        <f t="shared" si="7"/>
        <v>731.85</v>
      </c>
      <c r="L25" s="217">
        <f t="shared" si="4"/>
        <v>863.58</v>
      </c>
      <c r="M25" s="333">
        <f t="shared" si="8"/>
        <v>6970</v>
      </c>
      <c r="N25" s="215">
        <f t="shared" si="2"/>
        <v>8224.6</v>
      </c>
      <c r="O25" s="392"/>
      <c r="P25" s="190"/>
      <c r="Q25" s="393"/>
    </row>
    <row r="26" spans="1:17" ht="15.75" customHeight="1">
      <c r="A26" s="496"/>
      <c r="B26" s="506"/>
      <c r="C26" s="238" t="s">
        <v>308</v>
      </c>
      <c r="D26" s="231">
        <v>1200</v>
      </c>
      <c r="E26" s="210">
        <v>627</v>
      </c>
      <c r="F26" s="245">
        <v>122</v>
      </c>
      <c r="G26" s="253">
        <v>2</v>
      </c>
      <c r="H26" s="211">
        <f t="shared" si="9"/>
        <v>1.5047999999999999</v>
      </c>
      <c r="I26" s="254">
        <f t="shared" si="10"/>
        <v>0.18358559999999999</v>
      </c>
      <c r="J26" s="266">
        <v>8200</v>
      </c>
      <c r="K26" s="322">
        <f t="shared" si="7"/>
        <v>850.34</v>
      </c>
      <c r="L26" s="217">
        <f t="shared" si="4"/>
        <v>1003.4</v>
      </c>
      <c r="M26" s="333">
        <f t="shared" si="8"/>
        <v>6970</v>
      </c>
      <c r="N26" s="215">
        <f t="shared" si="2"/>
        <v>8224.6</v>
      </c>
      <c r="O26" s="392"/>
      <c r="P26" s="190"/>
      <c r="Q26" s="393"/>
    </row>
    <row r="27" spans="1:17" ht="15.75" customHeight="1">
      <c r="A27" s="497"/>
      <c r="B27" s="507"/>
      <c r="C27" s="243" t="s">
        <v>308</v>
      </c>
      <c r="D27" s="236">
        <v>1200</v>
      </c>
      <c r="E27" s="218">
        <v>627</v>
      </c>
      <c r="F27" s="250">
        <v>152</v>
      </c>
      <c r="G27" s="263">
        <v>2</v>
      </c>
      <c r="H27" s="219">
        <f t="shared" si="9"/>
        <v>1.5047999999999999</v>
      </c>
      <c r="I27" s="264">
        <f t="shared" si="10"/>
        <v>0.22872960000000001</v>
      </c>
      <c r="J27" s="268">
        <v>8200</v>
      </c>
      <c r="K27" s="327">
        <f t="shared" si="7"/>
        <v>1059.44</v>
      </c>
      <c r="L27" s="220">
        <f t="shared" si="4"/>
        <v>1250.1400000000001</v>
      </c>
      <c r="M27" s="338">
        <f t="shared" si="8"/>
        <v>6970</v>
      </c>
      <c r="N27" s="345">
        <f t="shared" si="2"/>
        <v>8224.6</v>
      </c>
      <c r="O27" s="392"/>
      <c r="P27" s="190"/>
    </row>
    <row r="28" spans="1:17" ht="15.75" customHeight="1">
      <c r="A28" s="496" t="s">
        <v>25</v>
      </c>
      <c r="B28" s="506" t="s">
        <v>502</v>
      </c>
      <c r="C28" s="242" t="s">
        <v>308</v>
      </c>
      <c r="D28" s="235">
        <v>1200</v>
      </c>
      <c r="E28" s="224">
        <v>627</v>
      </c>
      <c r="F28" s="249">
        <v>102</v>
      </c>
      <c r="G28" s="261">
        <v>2</v>
      </c>
      <c r="H28" s="225">
        <f t="shared" si="9"/>
        <v>1.5047999999999999</v>
      </c>
      <c r="I28" s="262">
        <f t="shared" si="10"/>
        <v>0.1534896</v>
      </c>
      <c r="J28" s="269">
        <v>5880</v>
      </c>
      <c r="K28" s="326">
        <f t="shared" si="7"/>
        <v>509.8</v>
      </c>
      <c r="L28" s="226">
        <f t="shared" si="4"/>
        <v>601.55999999999995</v>
      </c>
      <c r="M28" s="337">
        <f t="shared" si="8"/>
        <v>4998</v>
      </c>
      <c r="N28" s="343">
        <f t="shared" si="2"/>
        <v>5897.6399999999994</v>
      </c>
      <c r="O28" s="392"/>
      <c r="P28" s="190"/>
    </row>
    <row r="29" spans="1:17" ht="15.75" customHeight="1">
      <c r="A29" s="496"/>
      <c r="B29" s="506"/>
      <c r="C29" s="238" t="s">
        <v>308</v>
      </c>
      <c r="D29" s="231">
        <v>1200</v>
      </c>
      <c r="E29" s="210">
        <v>627</v>
      </c>
      <c r="F29" s="245">
        <v>105</v>
      </c>
      <c r="G29" s="253">
        <v>2</v>
      </c>
      <c r="H29" s="211">
        <f t="shared" si="9"/>
        <v>1.5047999999999999</v>
      </c>
      <c r="I29" s="254">
        <f t="shared" si="10"/>
        <v>0.15800400000000001</v>
      </c>
      <c r="J29" s="266">
        <v>5880</v>
      </c>
      <c r="K29" s="322">
        <f t="shared" si="7"/>
        <v>524.79</v>
      </c>
      <c r="L29" s="217">
        <f t="shared" si="4"/>
        <v>619.25</v>
      </c>
      <c r="M29" s="333">
        <f t="shared" si="8"/>
        <v>4998</v>
      </c>
      <c r="N29" s="215">
        <f t="shared" si="2"/>
        <v>5897.6399999999994</v>
      </c>
      <c r="O29" s="392"/>
      <c r="P29" s="190"/>
    </row>
    <row r="30" spans="1:17" ht="15.75" customHeight="1">
      <c r="A30" s="496"/>
      <c r="B30" s="506"/>
      <c r="C30" s="238" t="s">
        <v>308</v>
      </c>
      <c r="D30" s="231">
        <v>1200</v>
      </c>
      <c r="E30" s="210">
        <v>627</v>
      </c>
      <c r="F30" s="245">
        <v>122</v>
      </c>
      <c r="G30" s="253">
        <v>2</v>
      </c>
      <c r="H30" s="211">
        <f t="shared" si="9"/>
        <v>1.5047999999999999</v>
      </c>
      <c r="I30" s="254">
        <f t="shared" si="10"/>
        <v>0.18358559999999999</v>
      </c>
      <c r="J30" s="266">
        <v>5880</v>
      </c>
      <c r="K30" s="322">
        <f t="shared" si="7"/>
        <v>609.76</v>
      </c>
      <c r="L30" s="217">
        <f t="shared" si="4"/>
        <v>719.52</v>
      </c>
      <c r="M30" s="333">
        <f t="shared" si="8"/>
        <v>4998</v>
      </c>
      <c r="N30" s="215">
        <f t="shared" si="2"/>
        <v>5897.6399999999994</v>
      </c>
      <c r="O30" s="392"/>
      <c r="P30" s="190"/>
    </row>
    <row r="31" spans="1:17" s="180" customFormat="1" ht="15.75" customHeight="1">
      <c r="A31" s="496"/>
      <c r="B31" s="506"/>
      <c r="C31" s="240" t="s">
        <v>308</v>
      </c>
      <c r="D31" s="233">
        <v>1200</v>
      </c>
      <c r="E31" s="221">
        <v>627</v>
      </c>
      <c r="F31" s="247">
        <v>152</v>
      </c>
      <c r="G31" s="257">
        <v>2</v>
      </c>
      <c r="H31" s="222">
        <f t="shared" si="9"/>
        <v>1.5047999999999999</v>
      </c>
      <c r="I31" s="258">
        <f t="shared" si="10"/>
        <v>0.22872960000000001</v>
      </c>
      <c r="J31" s="267">
        <v>5880</v>
      </c>
      <c r="K31" s="324">
        <f t="shared" si="7"/>
        <v>759.7</v>
      </c>
      <c r="L31" s="270">
        <f t="shared" si="4"/>
        <v>896.45</v>
      </c>
      <c r="M31" s="335">
        <f t="shared" si="8"/>
        <v>4998</v>
      </c>
      <c r="N31" s="223">
        <f t="shared" si="2"/>
        <v>5897.6399999999994</v>
      </c>
      <c r="O31" s="392"/>
      <c r="P31" s="190"/>
    </row>
    <row r="32" spans="1:17" ht="15.75" customHeight="1">
      <c r="A32" s="495" t="s">
        <v>371</v>
      </c>
      <c r="B32" s="505" t="s">
        <v>501</v>
      </c>
      <c r="C32" s="295" t="s">
        <v>308</v>
      </c>
      <c r="D32" s="296">
        <v>1200</v>
      </c>
      <c r="E32" s="297">
        <v>627</v>
      </c>
      <c r="F32" s="298">
        <v>102</v>
      </c>
      <c r="G32" s="299">
        <v>2</v>
      </c>
      <c r="H32" s="300">
        <f t="shared" si="9"/>
        <v>1.5047999999999999</v>
      </c>
      <c r="I32" s="301">
        <f t="shared" si="10"/>
        <v>0.1534896</v>
      </c>
      <c r="J32" s="265">
        <v>5840</v>
      </c>
      <c r="K32" s="329">
        <f t="shared" si="7"/>
        <v>506.33</v>
      </c>
      <c r="L32" s="302">
        <f t="shared" si="4"/>
        <v>597.47</v>
      </c>
      <c r="M32" s="340">
        <f t="shared" si="8"/>
        <v>4964</v>
      </c>
      <c r="N32" s="344">
        <f t="shared" si="2"/>
        <v>5857.5199999999995</v>
      </c>
      <c r="O32" s="392"/>
      <c r="P32" s="190"/>
    </row>
    <row r="33" spans="1:16" ht="15.75" customHeight="1">
      <c r="A33" s="496"/>
      <c r="B33" s="506"/>
      <c r="C33" s="238" t="s">
        <v>308</v>
      </c>
      <c r="D33" s="231">
        <v>1200</v>
      </c>
      <c r="E33" s="210">
        <v>627</v>
      </c>
      <c r="F33" s="245">
        <v>105</v>
      </c>
      <c r="G33" s="253">
        <v>2</v>
      </c>
      <c r="H33" s="211">
        <f t="shared" si="9"/>
        <v>1.5047999999999999</v>
      </c>
      <c r="I33" s="254">
        <f t="shared" si="10"/>
        <v>0.15800400000000001</v>
      </c>
      <c r="J33" s="266">
        <v>5840</v>
      </c>
      <c r="K33" s="322">
        <f t="shared" si="7"/>
        <v>521.22</v>
      </c>
      <c r="L33" s="217">
        <f t="shared" si="4"/>
        <v>615.04</v>
      </c>
      <c r="M33" s="333">
        <f t="shared" si="8"/>
        <v>4964</v>
      </c>
      <c r="N33" s="215">
        <f t="shared" si="2"/>
        <v>5857.5199999999995</v>
      </c>
      <c r="O33" s="392"/>
      <c r="P33" s="190"/>
    </row>
    <row r="34" spans="1:16" ht="15.75" customHeight="1">
      <c r="A34" s="496"/>
      <c r="B34" s="506"/>
      <c r="C34" s="238" t="s">
        <v>308</v>
      </c>
      <c r="D34" s="231">
        <v>1200</v>
      </c>
      <c r="E34" s="210">
        <v>627</v>
      </c>
      <c r="F34" s="245">
        <v>122</v>
      </c>
      <c r="G34" s="253">
        <v>2</v>
      </c>
      <c r="H34" s="211">
        <f t="shared" si="9"/>
        <v>1.5047999999999999</v>
      </c>
      <c r="I34" s="254">
        <f t="shared" si="10"/>
        <v>0.18358559999999999</v>
      </c>
      <c r="J34" s="266">
        <v>5840</v>
      </c>
      <c r="K34" s="322">
        <f t="shared" si="7"/>
        <v>605.61</v>
      </c>
      <c r="L34" s="217">
        <f t="shared" si="4"/>
        <v>714.62</v>
      </c>
      <c r="M34" s="333">
        <f t="shared" si="8"/>
        <v>4964</v>
      </c>
      <c r="N34" s="215">
        <f t="shared" si="2"/>
        <v>5857.5199999999995</v>
      </c>
      <c r="O34" s="392"/>
      <c r="P34" s="190"/>
    </row>
    <row r="35" spans="1:16" ht="15.75" customHeight="1">
      <c r="A35" s="497"/>
      <c r="B35" s="507"/>
      <c r="C35" s="243" t="s">
        <v>308</v>
      </c>
      <c r="D35" s="236">
        <v>1200</v>
      </c>
      <c r="E35" s="218">
        <v>627</v>
      </c>
      <c r="F35" s="250">
        <v>152</v>
      </c>
      <c r="G35" s="263">
        <v>2</v>
      </c>
      <c r="H35" s="219">
        <f t="shared" si="9"/>
        <v>1.5047999999999999</v>
      </c>
      <c r="I35" s="264">
        <f t="shared" si="10"/>
        <v>0.22872960000000001</v>
      </c>
      <c r="J35" s="268">
        <v>5840</v>
      </c>
      <c r="K35" s="327">
        <f t="shared" si="7"/>
        <v>754.53</v>
      </c>
      <c r="L35" s="220">
        <f t="shared" si="4"/>
        <v>890.35</v>
      </c>
      <c r="M35" s="338">
        <f t="shared" si="8"/>
        <v>4964</v>
      </c>
      <c r="N35" s="345">
        <f t="shared" si="2"/>
        <v>5857.5199999999995</v>
      </c>
      <c r="O35" s="392"/>
      <c r="P35" s="190"/>
    </row>
    <row r="36" spans="1:16" ht="15.75" customHeight="1">
      <c r="A36" s="496" t="s">
        <v>370</v>
      </c>
      <c r="B36" s="506" t="s">
        <v>502</v>
      </c>
      <c r="C36" s="242" t="s">
        <v>308</v>
      </c>
      <c r="D36" s="235">
        <v>1200</v>
      </c>
      <c r="E36" s="224">
        <v>627</v>
      </c>
      <c r="F36" s="249">
        <v>102</v>
      </c>
      <c r="G36" s="261">
        <v>2</v>
      </c>
      <c r="H36" s="225">
        <f t="shared" si="9"/>
        <v>1.5047999999999999</v>
      </c>
      <c r="I36" s="262">
        <f t="shared" si="10"/>
        <v>0.1534896</v>
      </c>
      <c r="J36" s="269">
        <v>5560</v>
      </c>
      <c r="K36" s="326">
        <f t="shared" si="7"/>
        <v>482.05</v>
      </c>
      <c r="L36" s="226">
        <f t="shared" si="4"/>
        <v>568.82000000000005</v>
      </c>
      <c r="M36" s="337">
        <f t="shared" si="8"/>
        <v>4726</v>
      </c>
      <c r="N36" s="343">
        <f t="shared" si="2"/>
        <v>5576.6799999999994</v>
      </c>
      <c r="O36" s="392"/>
      <c r="P36" s="190"/>
    </row>
    <row r="37" spans="1:16" ht="15.75" customHeight="1">
      <c r="A37" s="496"/>
      <c r="B37" s="506"/>
      <c r="C37" s="238" t="s">
        <v>308</v>
      </c>
      <c r="D37" s="231">
        <v>1200</v>
      </c>
      <c r="E37" s="210">
        <v>627</v>
      </c>
      <c r="F37" s="245">
        <v>105</v>
      </c>
      <c r="G37" s="253">
        <v>2</v>
      </c>
      <c r="H37" s="211">
        <f t="shared" si="9"/>
        <v>1.5047999999999999</v>
      </c>
      <c r="I37" s="254">
        <f t="shared" si="10"/>
        <v>0.15800400000000001</v>
      </c>
      <c r="J37" s="266">
        <v>5560</v>
      </c>
      <c r="K37" s="322">
        <f t="shared" si="7"/>
        <v>496.23</v>
      </c>
      <c r="L37" s="217">
        <f t="shared" si="4"/>
        <v>585.54999999999995</v>
      </c>
      <c r="M37" s="333">
        <f t="shared" si="8"/>
        <v>4726</v>
      </c>
      <c r="N37" s="215">
        <f t="shared" si="2"/>
        <v>5576.6799999999994</v>
      </c>
      <c r="O37" s="392"/>
      <c r="P37" s="190"/>
    </row>
    <row r="38" spans="1:16" ht="15.75" customHeight="1">
      <c r="A38" s="496"/>
      <c r="B38" s="506"/>
      <c r="C38" s="238" t="s">
        <v>308</v>
      </c>
      <c r="D38" s="231">
        <v>1200</v>
      </c>
      <c r="E38" s="210">
        <v>627</v>
      </c>
      <c r="F38" s="245">
        <v>122</v>
      </c>
      <c r="G38" s="253">
        <v>2</v>
      </c>
      <c r="H38" s="211">
        <f t="shared" si="9"/>
        <v>1.5047999999999999</v>
      </c>
      <c r="I38" s="254">
        <f t="shared" si="10"/>
        <v>0.18358559999999999</v>
      </c>
      <c r="J38" s="266">
        <v>5560</v>
      </c>
      <c r="K38" s="322">
        <f t="shared" si="7"/>
        <v>576.57000000000005</v>
      </c>
      <c r="L38" s="217">
        <f t="shared" si="4"/>
        <v>680.35</v>
      </c>
      <c r="M38" s="333">
        <f t="shared" si="8"/>
        <v>4726</v>
      </c>
      <c r="N38" s="215">
        <f t="shared" si="2"/>
        <v>5576.6799999999994</v>
      </c>
      <c r="O38" s="392"/>
      <c r="P38" s="190"/>
    </row>
    <row r="39" spans="1:16" ht="15.75" customHeight="1">
      <c r="A39" s="496"/>
      <c r="B39" s="506"/>
      <c r="C39" s="240" t="s">
        <v>308</v>
      </c>
      <c r="D39" s="233">
        <v>1200</v>
      </c>
      <c r="E39" s="221">
        <v>627</v>
      </c>
      <c r="F39" s="247">
        <v>152</v>
      </c>
      <c r="G39" s="257">
        <v>2</v>
      </c>
      <c r="H39" s="222">
        <f t="shared" si="9"/>
        <v>1.5047999999999999</v>
      </c>
      <c r="I39" s="258">
        <f t="shared" si="10"/>
        <v>0.22872960000000001</v>
      </c>
      <c r="J39" s="267">
        <v>5560</v>
      </c>
      <c r="K39" s="324">
        <f t="shared" si="7"/>
        <v>718.35</v>
      </c>
      <c r="L39" s="270">
        <f t="shared" si="4"/>
        <v>847.65</v>
      </c>
      <c r="M39" s="335">
        <f t="shared" si="8"/>
        <v>4726</v>
      </c>
      <c r="N39" s="223">
        <f t="shared" si="2"/>
        <v>5576.6799999999994</v>
      </c>
      <c r="O39" s="392"/>
      <c r="P39" s="190"/>
    </row>
    <row r="40" spans="1:16" ht="15.75" customHeight="1">
      <c r="A40" s="495" t="s">
        <v>369</v>
      </c>
      <c r="B40" s="505" t="s">
        <v>502</v>
      </c>
      <c r="C40" s="295" t="s">
        <v>308</v>
      </c>
      <c r="D40" s="296">
        <v>1200</v>
      </c>
      <c r="E40" s="297">
        <v>627</v>
      </c>
      <c r="F40" s="298">
        <v>102</v>
      </c>
      <c r="G40" s="299">
        <v>2</v>
      </c>
      <c r="H40" s="300">
        <f t="shared" si="9"/>
        <v>1.5047999999999999</v>
      </c>
      <c r="I40" s="301">
        <f t="shared" si="10"/>
        <v>0.1534896</v>
      </c>
      <c r="J40" s="265">
        <v>5020</v>
      </c>
      <c r="K40" s="329">
        <f t="shared" si="7"/>
        <v>435.23</v>
      </c>
      <c r="L40" s="302">
        <f t="shared" si="4"/>
        <v>513.57000000000005</v>
      </c>
      <c r="M40" s="340">
        <f t="shared" si="8"/>
        <v>4267</v>
      </c>
      <c r="N40" s="344">
        <f t="shared" si="2"/>
        <v>5035.0599999999995</v>
      </c>
      <c r="O40" s="392"/>
      <c r="P40" s="190"/>
    </row>
    <row r="41" spans="1:16" ht="15.75" customHeight="1">
      <c r="A41" s="496"/>
      <c r="B41" s="506"/>
      <c r="C41" s="238" t="s">
        <v>308</v>
      </c>
      <c r="D41" s="231">
        <v>1200</v>
      </c>
      <c r="E41" s="210">
        <v>627</v>
      </c>
      <c r="F41" s="245">
        <v>105</v>
      </c>
      <c r="G41" s="253">
        <v>2</v>
      </c>
      <c r="H41" s="211">
        <f t="shared" si="9"/>
        <v>1.5047999999999999</v>
      </c>
      <c r="I41" s="254">
        <f t="shared" si="10"/>
        <v>0.15800400000000001</v>
      </c>
      <c r="J41" s="266">
        <v>5020</v>
      </c>
      <c r="K41" s="322">
        <f t="shared" si="7"/>
        <v>448.04</v>
      </c>
      <c r="L41" s="217">
        <f t="shared" si="4"/>
        <v>528.69000000000005</v>
      </c>
      <c r="M41" s="333">
        <f t="shared" si="8"/>
        <v>4267</v>
      </c>
      <c r="N41" s="215">
        <f t="shared" si="2"/>
        <v>5035.0599999999995</v>
      </c>
      <c r="O41" s="392"/>
      <c r="P41" s="190"/>
    </row>
    <row r="42" spans="1:16" ht="15.75" customHeight="1">
      <c r="A42" s="496"/>
      <c r="B42" s="506"/>
      <c r="C42" s="238" t="s">
        <v>308</v>
      </c>
      <c r="D42" s="231">
        <v>1200</v>
      </c>
      <c r="E42" s="210">
        <v>627</v>
      </c>
      <c r="F42" s="245">
        <v>122</v>
      </c>
      <c r="G42" s="253">
        <v>2</v>
      </c>
      <c r="H42" s="211">
        <f t="shared" si="9"/>
        <v>1.5047999999999999</v>
      </c>
      <c r="I42" s="254">
        <f t="shared" si="10"/>
        <v>0.18358559999999999</v>
      </c>
      <c r="J42" s="266">
        <v>5020</v>
      </c>
      <c r="K42" s="322">
        <f t="shared" si="7"/>
        <v>520.57000000000005</v>
      </c>
      <c r="L42" s="217">
        <f t="shared" si="4"/>
        <v>614.27</v>
      </c>
      <c r="M42" s="333">
        <f t="shared" si="8"/>
        <v>4267</v>
      </c>
      <c r="N42" s="215">
        <f t="shared" si="2"/>
        <v>5035.0599999999995</v>
      </c>
      <c r="O42" s="392"/>
      <c r="P42" s="190"/>
    </row>
    <row r="43" spans="1:16" ht="15.75" customHeight="1">
      <c r="A43" s="497"/>
      <c r="B43" s="507"/>
      <c r="C43" s="243" t="s">
        <v>308</v>
      </c>
      <c r="D43" s="236">
        <v>1200</v>
      </c>
      <c r="E43" s="218">
        <v>627</v>
      </c>
      <c r="F43" s="250">
        <v>152</v>
      </c>
      <c r="G43" s="263">
        <v>2</v>
      </c>
      <c r="H43" s="219">
        <f t="shared" si="9"/>
        <v>1.5047999999999999</v>
      </c>
      <c r="I43" s="264">
        <f t="shared" si="10"/>
        <v>0.22872960000000001</v>
      </c>
      <c r="J43" s="268">
        <v>5020</v>
      </c>
      <c r="K43" s="327">
        <f t="shared" si="7"/>
        <v>648.58000000000004</v>
      </c>
      <c r="L43" s="220">
        <f t="shared" si="4"/>
        <v>765.32</v>
      </c>
      <c r="M43" s="338">
        <f t="shared" si="8"/>
        <v>4267</v>
      </c>
      <c r="N43" s="220">
        <f t="shared" si="2"/>
        <v>5035.0599999999995</v>
      </c>
      <c r="O43" s="392"/>
      <c r="P43" s="190"/>
    </row>
    <row r="44" spans="1:16" ht="15.75" customHeight="1">
      <c r="A44" s="196"/>
      <c r="B44" s="200"/>
      <c r="C44" s="200"/>
      <c r="D44" s="200"/>
      <c r="E44" s="200"/>
      <c r="F44" s="200"/>
      <c r="G44" s="200"/>
      <c r="H44" s="200"/>
      <c r="I44" s="200"/>
      <c r="L44" s="183"/>
      <c r="N44" s="202"/>
    </row>
    <row r="45" spans="1:16" ht="15.75" customHeight="1">
      <c r="A45" s="192" t="s">
        <v>11</v>
      </c>
      <c r="B45" s="193"/>
      <c r="D45" s="193"/>
      <c r="E45" s="193"/>
      <c r="F45" s="193"/>
      <c r="G45" s="193"/>
      <c r="H45" s="194"/>
      <c r="I45" s="194"/>
      <c r="J45" s="195"/>
      <c r="L45" s="183"/>
      <c r="N45" s="194"/>
    </row>
    <row r="46" spans="1:16" ht="15.75" customHeight="1">
      <c r="A46" s="196" t="s">
        <v>485</v>
      </c>
      <c r="C46" s="185"/>
      <c r="D46" s="185"/>
      <c r="E46" s="185"/>
      <c r="F46" s="185"/>
      <c r="G46" s="185"/>
      <c r="H46" s="185"/>
      <c r="I46" s="185"/>
      <c r="L46" s="183"/>
      <c r="N46" s="199" t="s">
        <v>12</v>
      </c>
    </row>
    <row r="47" spans="1:16" ht="15.75" customHeight="1">
      <c r="A47" s="319" t="s">
        <v>486</v>
      </c>
      <c r="C47" s="185"/>
      <c r="D47" s="185"/>
      <c r="E47" s="185"/>
      <c r="F47" s="185"/>
      <c r="G47" s="185"/>
      <c r="H47" s="185"/>
      <c r="I47" s="185"/>
      <c r="J47" s="198"/>
      <c r="K47" s="198"/>
      <c r="L47" s="183"/>
      <c r="M47" s="198"/>
      <c r="N47" s="201" t="s">
        <v>468</v>
      </c>
    </row>
    <row r="48" spans="1:16" ht="15.75" customHeight="1">
      <c r="A48" s="196" t="s">
        <v>487</v>
      </c>
      <c r="B48" s="200"/>
      <c r="C48" s="200"/>
      <c r="D48" s="200"/>
      <c r="E48" s="200"/>
      <c r="F48" s="200"/>
      <c r="G48" s="200"/>
      <c r="H48" s="200"/>
      <c r="I48" s="200"/>
      <c r="L48" s="183"/>
      <c r="N48" s="202" t="s">
        <v>27</v>
      </c>
    </row>
    <row r="49" spans="1:14" ht="15.75" customHeight="1">
      <c r="A49" s="196" t="s">
        <v>374</v>
      </c>
      <c r="B49" s="200"/>
      <c r="C49" s="200"/>
      <c r="D49" s="200"/>
      <c r="E49" s="200"/>
      <c r="F49" s="200"/>
      <c r="G49" s="200"/>
      <c r="H49" s="200"/>
      <c r="I49" s="200"/>
      <c r="L49" s="183"/>
      <c r="N49" s="201" t="s">
        <v>268</v>
      </c>
    </row>
    <row r="50" spans="1:14" ht="15.75" customHeight="1">
      <c r="A50" s="196" t="s">
        <v>817</v>
      </c>
      <c r="B50" s="183"/>
      <c r="N50" s="201" t="s">
        <v>269</v>
      </c>
    </row>
    <row r="51" spans="1:14" ht="15.75" customHeight="1">
      <c r="A51" s="319" t="s">
        <v>493</v>
      </c>
      <c r="B51" s="183"/>
      <c r="N51" s="203" t="s">
        <v>469</v>
      </c>
    </row>
    <row r="52" spans="1:14" ht="15.75" customHeight="1">
      <c r="A52" s="196" t="s">
        <v>494</v>
      </c>
      <c r="B52" s="183"/>
      <c r="C52" s="185"/>
      <c r="D52" s="185"/>
      <c r="E52" s="185"/>
      <c r="F52" s="185"/>
      <c r="N52" s="120"/>
    </row>
    <row r="53" spans="1:14">
      <c r="C53" s="185"/>
      <c r="D53" s="185"/>
      <c r="E53" s="185"/>
      <c r="F53" s="185"/>
      <c r="N53" s="120"/>
    </row>
    <row r="54" spans="1:14">
      <c r="D54" s="193"/>
      <c r="E54" s="193"/>
      <c r="F54" s="193"/>
      <c r="G54" s="193"/>
      <c r="H54" s="194"/>
      <c r="I54" s="194"/>
      <c r="J54" s="195"/>
      <c r="L54" s="183"/>
      <c r="N54" s="194"/>
    </row>
    <row r="55" spans="1:14">
      <c r="C55" s="185"/>
      <c r="D55" s="185"/>
      <c r="E55" s="185"/>
      <c r="F55" s="185"/>
      <c r="G55" s="185"/>
      <c r="H55" s="185"/>
      <c r="I55" s="185"/>
      <c r="L55" s="183"/>
      <c r="N55" s="199"/>
    </row>
    <row r="56" spans="1:14">
      <c r="C56" s="185"/>
      <c r="D56" s="185"/>
      <c r="E56" s="185"/>
      <c r="F56" s="185"/>
      <c r="G56" s="185"/>
      <c r="H56" s="185"/>
      <c r="I56" s="185"/>
      <c r="J56" s="198"/>
      <c r="K56" s="198"/>
      <c r="L56" s="183"/>
      <c r="M56" s="198"/>
      <c r="N56" s="201"/>
    </row>
    <row r="57" spans="1:14">
      <c r="C57" s="200"/>
      <c r="D57" s="200"/>
      <c r="E57" s="200"/>
      <c r="F57" s="200"/>
      <c r="G57" s="200"/>
      <c r="H57" s="200"/>
      <c r="I57" s="200"/>
      <c r="L57" s="183"/>
      <c r="N57" s="202"/>
    </row>
    <row r="58" spans="1:14">
      <c r="C58" s="200"/>
      <c r="D58" s="200"/>
      <c r="E58" s="200"/>
      <c r="F58" s="200"/>
      <c r="G58" s="200"/>
      <c r="H58" s="200"/>
      <c r="I58" s="200"/>
      <c r="L58" s="183"/>
      <c r="N58" s="201"/>
    </row>
    <row r="59" spans="1:14">
      <c r="N59" s="201"/>
    </row>
    <row r="60" spans="1:14">
      <c r="N60" s="203"/>
    </row>
    <row r="61" spans="1:14">
      <c r="C61" s="185"/>
      <c r="D61" s="185"/>
      <c r="E61" s="185"/>
      <c r="F61" s="185"/>
      <c r="N61" s="120"/>
    </row>
    <row r="62" spans="1:14">
      <c r="N62" s="201"/>
    </row>
    <row r="63" spans="1:14">
      <c r="C63" s="185"/>
      <c r="D63" s="185"/>
      <c r="E63" s="185"/>
      <c r="F63" s="185"/>
      <c r="N63" s="201"/>
    </row>
    <row r="64" spans="1:14">
      <c r="N64" s="203"/>
    </row>
  </sheetData>
  <mergeCells count="25">
    <mergeCell ref="A40:A43"/>
    <mergeCell ref="A36:A39"/>
    <mergeCell ref="A32:A35"/>
    <mergeCell ref="A28:A31"/>
    <mergeCell ref="B20:B22"/>
    <mergeCell ref="B28:B31"/>
    <mergeCell ref="B32:B35"/>
    <mergeCell ref="B36:B39"/>
    <mergeCell ref="B40:B43"/>
    <mergeCell ref="A24:A27"/>
    <mergeCell ref="B24:B27"/>
    <mergeCell ref="A20:A22"/>
    <mergeCell ref="B18:B19"/>
    <mergeCell ref="A23:N23"/>
    <mergeCell ref="A1:N1"/>
    <mergeCell ref="A2:N2"/>
    <mergeCell ref="A6:N6"/>
    <mergeCell ref="A4:N4"/>
    <mergeCell ref="D10:F10"/>
    <mergeCell ref="A12:N12"/>
    <mergeCell ref="A13:A17"/>
    <mergeCell ref="B13:B17"/>
    <mergeCell ref="G10:I10"/>
    <mergeCell ref="K10:N10"/>
    <mergeCell ref="A18:A19"/>
  </mergeCells>
  <printOptions horizontalCentered="1"/>
  <pageMargins left="0.25" right="0.25" top="0.75" bottom="0.75" header="0.3" footer="0.3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8"/>
  <sheetViews>
    <sheetView showGridLines="0" view="pageBreakPreview" zoomScale="90" zoomScaleSheetLayoutView="90" workbookViewId="0">
      <pane ySplit="11" topLeftCell="A12" activePane="bottomLeft" state="frozen"/>
      <selection pane="bottomLeft" activeCell="I133" sqref="I133"/>
    </sheetView>
  </sheetViews>
  <sheetFormatPr defaultRowHeight="12.75"/>
  <cols>
    <col min="1" max="1" width="50.28515625" style="406" customWidth="1"/>
    <col min="2" max="2" width="93.42578125" style="406" bestFit="1" customWidth="1"/>
    <col min="3" max="3" width="11.140625" style="406" hidden="1" customWidth="1"/>
    <col min="4" max="4" width="12.42578125" style="406" customWidth="1"/>
    <col min="5" max="5" width="11" style="417" customWidth="1"/>
    <col min="6" max="6" width="9.85546875" style="407" customWidth="1"/>
    <col min="7" max="7" width="11.85546875" style="407" customWidth="1"/>
    <col min="8" max="8" width="10.7109375" style="407" hidden="1" customWidth="1"/>
    <col min="9" max="11" width="12.7109375" style="407" customWidth="1"/>
    <col min="12" max="12" width="12.7109375" style="404" customWidth="1"/>
    <col min="13" max="13" width="10.42578125" style="405" customWidth="1"/>
    <col min="14" max="16384" width="9.140625" style="405"/>
  </cols>
  <sheetData>
    <row r="1" spans="1:15" s="183" customFormat="1" ht="23.25">
      <c r="A1" s="480" t="s">
        <v>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2" spans="1:15" s="183" customFormat="1" ht="23.25">
      <c r="A2" s="480" t="s">
        <v>323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</row>
    <row r="3" spans="1:15" s="183" customFormat="1" ht="12.75" customHeight="1">
      <c r="B3" s="185"/>
      <c r="C3" s="176"/>
      <c r="D3" s="176"/>
      <c r="E3" s="413"/>
      <c r="F3" s="176"/>
      <c r="G3" s="176"/>
      <c r="H3" s="176"/>
      <c r="I3" s="176"/>
      <c r="J3" s="176"/>
      <c r="K3" s="176"/>
      <c r="L3" s="176"/>
    </row>
    <row r="4" spans="1:15" s="183" customFormat="1" ht="18.75">
      <c r="A4" s="481" t="str">
        <f>Оглавление!A4</f>
        <v xml:space="preserve"> от 1 июня 2018 года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</row>
    <row r="5" spans="1:15" s="183" customFormat="1" ht="12.75" customHeight="1">
      <c r="A5" s="379"/>
      <c r="B5" s="379"/>
      <c r="C5" s="207"/>
      <c r="D5" s="207"/>
      <c r="E5" s="414"/>
      <c r="F5" s="207"/>
      <c r="G5" s="207"/>
      <c r="H5" s="207"/>
      <c r="I5" s="320"/>
      <c r="J5" s="207"/>
      <c r="K5" s="320"/>
      <c r="L5" s="207"/>
    </row>
    <row r="6" spans="1:15" s="183" customFormat="1" ht="26.25">
      <c r="A6" s="513" t="s">
        <v>598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</row>
    <row r="7" spans="1:15" s="183" customFormat="1" ht="12.75" customHeight="1">
      <c r="A7" s="184"/>
      <c r="B7" s="179"/>
      <c r="C7" s="179"/>
      <c r="D7" s="179"/>
      <c r="E7" s="353"/>
      <c r="F7" s="179"/>
      <c r="G7" s="179"/>
      <c r="H7" s="185"/>
      <c r="I7" s="185"/>
      <c r="J7" s="179"/>
      <c r="K7" s="179"/>
      <c r="L7" s="179"/>
    </row>
    <row r="8" spans="1:15" s="183" customFormat="1" ht="15" customHeight="1">
      <c r="A8" s="206" t="s">
        <v>352</v>
      </c>
      <c r="B8" s="179"/>
      <c r="C8" s="179"/>
      <c r="D8" s="179"/>
      <c r="E8" s="353"/>
      <c r="F8" s="179"/>
      <c r="G8" s="179"/>
      <c r="H8" s="185"/>
      <c r="I8" s="185"/>
      <c r="J8" s="179"/>
      <c r="K8" s="568" t="s">
        <v>35</v>
      </c>
      <c r="L8" s="569">
        <v>0</v>
      </c>
    </row>
    <row r="9" spans="1:15" s="183" customFormat="1" ht="12.75" customHeight="1">
      <c r="A9" s="186"/>
      <c r="B9" s="187"/>
      <c r="C9" s="187"/>
      <c r="D9" s="187"/>
      <c r="E9" s="415"/>
      <c r="F9" s="187"/>
      <c r="G9" s="187"/>
      <c r="H9" s="187"/>
      <c r="I9" s="185"/>
    </row>
    <row r="10" spans="1:15" s="401" customFormat="1" ht="15">
      <c r="A10" s="186"/>
      <c r="B10" s="186"/>
      <c r="C10" s="186"/>
      <c r="D10" s="186"/>
      <c r="E10" s="536" t="s">
        <v>516</v>
      </c>
      <c r="F10" s="536"/>
      <c r="G10" s="181" t="s">
        <v>54</v>
      </c>
      <c r="H10" s="187"/>
      <c r="I10" s="537" t="s">
        <v>38</v>
      </c>
      <c r="J10" s="538"/>
      <c r="K10" s="538"/>
      <c r="L10" s="539"/>
      <c r="M10" s="6"/>
      <c r="N10" s="6"/>
    </row>
    <row r="11" spans="1:15" s="421" customFormat="1" ht="30">
      <c r="A11" s="181" t="s">
        <v>307</v>
      </c>
      <c r="B11" s="181" t="s">
        <v>412</v>
      </c>
      <c r="C11" s="181" t="s">
        <v>257</v>
      </c>
      <c r="D11" s="181" t="s">
        <v>517</v>
      </c>
      <c r="E11" s="416" t="s">
        <v>601</v>
      </c>
      <c r="F11" s="181" t="s">
        <v>785</v>
      </c>
      <c r="G11" s="181" t="s">
        <v>786</v>
      </c>
      <c r="H11" s="188" t="s">
        <v>511</v>
      </c>
      <c r="I11" s="205" t="s">
        <v>518</v>
      </c>
      <c r="J11" s="205" t="s">
        <v>519</v>
      </c>
      <c r="K11" s="205" t="s">
        <v>599</v>
      </c>
      <c r="L11" s="205" t="s">
        <v>600</v>
      </c>
      <c r="M11" s="180"/>
      <c r="N11" s="180"/>
    </row>
    <row r="12" spans="1:15" s="421" customFormat="1" ht="23.25" customHeight="1">
      <c r="A12" s="533" t="s">
        <v>520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5"/>
      <c r="M12" s="190" t="s">
        <v>500</v>
      </c>
      <c r="N12" s="190"/>
    </row>
    <row r="13" spans="1:15" s="179" customFormat="1" ht="15.75" customHeight="1">
      <c r="A13" s="540" t="s">
        <v>229</v>
      </c>
      <c r="B13" s="395" t="s">
        <v>602</v>
      </c>
      <c r="C13" s="433" t="s">
        <v>623</v>
      </c>
      <c r="D13" s="238" t="s">
        <v>515</v>
      </c>
      <c r="E13" s="437">
        <v>70</v>
      </c>
      <c r="F13" s="254" t="s">
        <v>45</v>
      </c>
      <c r="G13" s="459" t="s">
        <v>715</v>
      </c>
      <c r="H13" s="266">
        <v>21.200000000000003</v>
      </c>
      <c r="I13" s="322">
        <f t="shared" ref="I13:I23" si="0">ROUND(H13*(1-$L$8),2)</f>
        <v>21.2</v>
      </c>
      <c r="J13" s="217">
        <f>ROUND(I13*1.18,2)</f>
        <v>25.02</v>
      </c>
      <c r="K13" s="333">
        <f t="shared" ref="K13:K23" si="1">ROUND(E13*I13,2)</f>
        <v>1484</v>
      </c>
      <c r="L13" s="217">
        <f>K13*1.18</f>
        <v>1751.12</v>
      </c>
      <c r="M13" s="190"/>
      <c r="N13" s="422"/>
      <c r="O13" s="423"/>
    </row>
    <row r="14" spans="1:15" s="179" customFormat="1" ht="15.75" customHeight="1">
      <c r="A14" s="540"/>
      <c r="B14" s="395" t="s">
        <v>603</v>
      </c>
      <c r="C14" s="433" t="s">
        <v>622</v>
      </c>
      <c r="D14" s="238" t="s">
        <v>515</v>
      </c>
      <c r="E14" s="437">
        <v>30</v>
      </c>
      <c r="F14" s="254" t="s">
        <v>45</v>
      </c>
      <c r="G14" s="454" t="s">
        <v>715</v>
      </c>
      <c r="H14" s="266">
        <v>24.400000000000002</v>
      </c>
      <c r="I14" s="322">
        <f t="shared" si="0"/>
        <v>24.4</v>
      </c>
      <c r="J14" s="217">
        <f t="shared" ref="J14:J23" si="2">ROUND(I14*1.18,2)</f>
        <v>28.79</v>
      </c>
      <c r="K14" s="333">
        <f t="shared" si="1"/>
        <v>732</v>
      </c>
      <c r="L14" s="217">
        <f t="shared" ref="L14:L23" si="3">K14*1.18</f>
        <v>863.76</v>
      </c>
      <c r="M14" s="190"/>
      <c r="N14" s="422"/>
      <c r="O14" s="423"/>
    </row>
    <row r="15" spans="1:15" s="179" customFormat="1" ht="15.75" customHeight="1">
      <c r="A15" s="540"/>
      <c r="B15" s="395" t="s">
        <v>604</v>
      </c>
      <c r="C15" s="433" t="s">
        <v>621</v>
      </c>
      <c r="D15" s="238" t="s">
        <v>515</v>
      </c>
      <c r="E15" s="437">
        <v>70</v>
      </c>
      <c r="F15" s="254" t="s">
        <v>45</v>
      </c>
      <c r="G15" s="454" t="s">
        <v>715</v>
      </c>
      <c r="H15" s="266">
        <v>33.6</v>
      </c>
      <c r="I15" s="322">
        <f t="shared" si="0"/>
        <v>33.6</v>
      </c>
      <c r="J15" s="217">
        <f t="shared" si="2"/>
        <v>39.65</v>
      </c>
      <c r="K15" s="333">
        <f t="shared" si="1"/>
        <v>2352</v>
      </c>
      <c r="L15" s="217">
        <f t="shared" si="3"/>
        <v>2775.3599999999997</v>
      </c>
      <c r="M15" s="190"/>
      <c r="N15" s="422"/>
      <c r="O15" s="423"/>
    </row>
    <row r="16" spans="1:15" s="179" customFormat="1" ht="15.75" customHeight="1">
      <c r="A16" s="540"/>
      <c r="B16" s="395" t="s">
        <v>605</v>
      </c>
      <c r="C16" s="433" t="s">
        <v>620</v>
      </c>
      <c r="D16" s="238" t="s">
        <v>515</v>
      </c>
      <c r="E16" s="437">
        <v>30</v>
      </c>
      <c r="F16" s="254" t="s">
        <v>45</v>
      </c>
      <c r="G16" s="454" t="s">
        <v>715</v>
      </c>
      <c r="H16" s="266">
        <v>38.700000000000003</v>
      </c>
      <c r="I16" s="322">
        <f t="shared" si="0"/>
        <v>38.700000000000003</v>
      </c>
      <c r="J16" s="217">
        <f t="shared" si="2"/>
        <v>45.67</v>
      </c>
      <c r="K16" s="333">
        <f t="shared" si="1"/>
        <v>1161</v>
      </c>
      <c r="L16" s="217">
        <f t="shared" si="3"/>
        <v>1369.98</v>
      </c>
      <c r="M16" s="190"/>
      <c r="N16" s="422"/>
      <c r="O16" s="423"/>
    </row>
    <row r="17" spans="1:16" s="179" customFormat="1" ht="15.75" customHeight="1">
      <c r="A17" s="532"/>
      <c r="B17" s="396" t="s">
        <v>606</v>
      </c>
      <c r="C17" s="435" t="s">
        <v>619</v>
      </c>
      <c r="D17" s="240" t="s">
        <v>515</v>
      </c>
      <c r="E17" s="441">
        <v>70</v>
      </c>
      <c r="F17" s="258" t="s">
        <v>45</v>
      </c>
      <c r="G17" s="455" t="s">
        <v>715</v>
      </c>
      <c r="H17" s="267">
        <v>28.200000000000003</v>
      </c>
      <c r="I17" s="324">
        <f t="shared" si="0"/>
        <v>28.2</v>
      </c>
      <c r="J17" s="270">
        <f t="shared" si="2"/>
        <v>33.28</v>
      </c>
      <c r="K17" s="335">
        <f t="shared" si="1"/>
        <v>1974</v>
      </c>
      <c r="L17" s="270">
        <f t="shared" si="3"/>
        <v>2329.3199999999997</v>
      </c>
      <c r="M17" s="190"/>
      <c r="N17" s="422"/>
      <c r="O17" s="423"/>
      <c r="P17" s="424"/>
    </row>
    <row r="18" spans="1:16" s="179" customFormat="1" ht="15.75" customHeight="1">
      <c r="A18" s="540" t="s">
        <v>232</v>
      </c>
      <c r="B18" s="397" t="s">
        <v>607</v>
      </c>
      <c r="C18" s="434" t="s">
        <v>618</v>
      </c>
      <c r="D18" s="295" t="s">
        <v>515</v>
      </c>
      <c r="E18" s="442">
        <v>70</v>
      </c>
      <c r="F18" s="301" t="s">
        <v>45</v>
      </c>
      <c r="G18" s="453" t="s">
        <v>715</v>
      </c>
      <c r="H18" s="265">
        <v>15.3</v>
      </c>
      <c r="I18" s="329">
        <f t="shared" si="0"/>
        <v>15.3</v>
      </c>
      <c r="J18" s="302">
        <f t="shared" si="2"/>
        <v>18.05</v>
      </c>
      <c r="K18" s="340">
        <f t="shared" si="1"/>
        <v>1071</v>
      </c>
      <c r="L18" s="302">
        <f t="shared" si="3"/>
        <v>1263.78</v>
      </c>
      <c r="M18" s="190"/>
      <c r="N18" s="422"/>
      <c r="O18" s="423"/>
      <c r="P18" s="424"/>
    </row>
    <row r="19" spans="1:16" s="179" customFormat="1" ht="15.75" customHeight="1">
      <c r="A19" s="540"/>
      <c r="B19" s="395" t="s">
        <v>608</v>
      </c>
      <c r="C19" s="433" t="s">
        <v>617</v>
      </c>
      <c r="D19" s="238" t="s">
        <v>515</v>
      </c>
      <c r="E19" s="437">
        <v>30</v>
      </c>
      <c r="F19" s="254" t="s">
        <v>45</v>
      </c>
      <c r="G19" s="454" t="s">
        <v>715</v>
      </c>
      <c r="H19" s="266">
        <v>17.600000000000001</v>
      </c>
      <c r="I19" s="322">
        <f t="shared" si="0"/>
        <v>17.600000000000001</v>
      </c>
      <c r="J19" s="217">
        <f t="shared" si="2"/>
        <v>20.77</v>
      </c>
      <c r="K19" s="333">
        <f t="shared" si="1"/>
        <v>528</v>
      </c>
      <c r="L19" s="217">
        <f t="shared" si="3"/>
        <v>623.04</v>
      </c>
      <c r="M19" s="190"/>
      <c r="N19" s="422"/>
      <c r="O19" s="423"/>
      <c r="P19" s="424"/>
    </row>
    <row r="20" spans="1:16" s="179" customFormat="1" ht="15.75" customHeight="1">
      <c r="A20" s="540"/>
      <c r="B20" s="398" t="s">
        <v>609</v>
      </c>
      <c r="C20" s="432" t="s">
        <v>616</v>
      </c>
      <c r="D20" s="243" t="s">
        <v>515</v>
      </c>
      <c r="E20" s="443">
        <v>70</v>
      </c>
      <c r="F20" s="264" t="s">
        <v>45</v>
      </c>
      <c r="G20" s="456" t="s">
        <v>715</v>
      </c>
      <c r="H20" s="268">
        <v>25.900000000000002</v>
      </c>
      <c r="I20" s="327">
        <f t="shared" si="0"/>
        <v>25.9</v>
      </c>
      <c r="J20" s="220">
        <f t="shared" si="2"/>
        <v>30.56</v>
      </c>
      <c r="K20" s="338">
        <f t="shared" si="1"/>
        <v>1813</v>
      </c>
      <c r="L20" s="220">
        <f t="shared" si="3"/>
        <v>2139.3399999999997</v>
      </c>
      <c r="M20" s="190"/>
      <c r="N20" s="422"/>
      <c r="O20" s="423"/>
      <c r="P20" s="424"/>
    </row>
    <row r="21" spans="1:16" s="179" customFormat="1" ht="15.75" customHeight="1">
      <c r="A21" s="531" t="s">
        <v>233</v>
      </c>
      <c r="B21" s="429" t="s">
        <v>611</v>
      </c>
      <c r="C21" s="242" t="s">
        <v>615</v>
      </c>
      <c r="D21" s="242" t="s">
        <v>515</v>
      </c>
      <c r="E21" s="440">
        <v>1</v>
      </c>
      <c r="F21" s="262" t="s">
        <v>515</v>
      </c>
      <c r="G21" s="457" t="s">
        <v>715</v>
      </c>
      <c r="H21" s="269">
        <v>159</v>
      </c>
      <c r="I21" s="326">
        <f t="shared" si="0"/>
        <v>159</v>
      </c>
      <c r="J21" s="226">
        <f t="shared" si="2"/>
        <v>187.62</v>
      </c>
      <c r="K21" s="337">
        <f t="shared" si="1"/>
        <v>159</v>
      </c>
      <c r="L21" s="226">
        <f t="shared" si="3"/>
        <v>187.61999999999998</v>
      </c>
      <c r="M21" s="190"/>
      <c r="N21" s="422"/>
    </row>
    <row r="22" spans="1:16" s="179" customFormat="1" ht="15.75" customHeight="1">
      <c r="A22" s="532"/>
      <c r="B22" s="396" t="s">
        <v>612</v>
      </c>
      <c r="C22" s="240" t="s">
        <v>624</v>
      </c>
      <c r="D22" s="240" t="s">
        <v>515</v>
      </c>
      <c r="E22" s="441">
        <v>1</v>
      </c>
      <c r="F22" s="258" t="s">
        <v>515</v>
      </c>
      <c r="G22" s="455" t="s">
        <v>715</v>
      </c>
      <c r="H22" s="267">
        <v>328</v>
      </c>
      <c r="I22" s="324">
        <f t="shared" si="0"/>
        <v>328</v>
      </c>
      <c r="J22" s="270">
        <f t="shared" si="2"/>
        <v>387.04</v>
      </c>
      <c r="K22" s="335">
        <f t="shared" si="1"/>
        <v>328</v>
      </c>
      <c r="L22" s="270">
        <f t="shared" si="3"/>
        <v>387.03999999999996</v>
      </c>
      <c r="M22" s="190"/>
      <c r="N22" s="422"/>
    </row>
    <row r="23" spans="1:16" s="425" customFormat="1" ht="15.75" customHeight="1">
      <c r="A23" s="450" t="s">
        <v>266</v>
      </c>
      <c r="B23" s="431" t="s">
        <v>613</v>
      </c>
      <c r="C23" s="271" t="s">
        <v>625</v>
      </c>
      <c r="D23" s="271" t="s">
        <v>515</v>
      </c>
      <c r="E23" s="444">
        <v>1</v>
      </c>
      <c r="F23" s="272" t="s">
        <v>515</v>
      </c>
      <c r="G23" s="458" t="s">
        <v>715</v>
      </c>
      <c r="H23" s="273">
        <v>245</v>
      </c>
      <c r="I23" s="427">
        <f t="shared" si="0"/>
        <v>245</v>
      </c>
      <c r="J23" s="274">
        <f t="shared" si="2"/>
        <v>289.10000000000002</v>
      </c>
      <c r="K23" s="428">
        <f t="shared" si="1"/>
        <v>245</v>
      </c>
      <c r="L23" s="274">
        <f t="shared" si="3"/>
        <v>289.09999999999997</v>
      </c>
      <c r="M23" s="190"/>
      <c r="N23" s="422"/>
    </row>
    <row r="24" spans="1:16" s="421" customFormat="1" ht="23.25" customHeight="1">
      <c r="A24" s="533" t="s">
        <v>778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5"/>
      <c r="M24" s="190"/>
      <c r="N24" s="190"/>
    </row>
    <row r="25" spans="1:16" s="179" customFormat="1" ht="15.75" customHeight="1">
      <c r="A25" s="530" t="s">
        <v>632</v>
      </c>
      <c r="B25" s="429" t="s">
        <v>244</v>
      </c>
      <c r="C25" s="242" t="s">
        <v>526</v>
      </c>
      <c r="D25" s="242" t="s">
        <v>597</v>
      </c>
      <c r="E25" s="337">
        <v>42</v>
      </c>
      <c r="F25" s="262" t="s">
        <v>45</v>
      </c>
      <c r="G25" s="453" t="s">
        <v>715</v>
      </c>
      <c r="H25" s="269">
        <v>659</v>
      </c>
      <c r="I25" s="326">
        <f t="shared" ref="I25:I56" si="4">ROUND(H25*(1-$L$8),2)</f>
        <v>659</v>
      </c>
      <c r="J25" s="226">
        <f t="shared" ref="J25:J88" si="5">ROUND(I25*1.18,2)</f>
        <v>777.62</v>
      </c>
      <c r="K25" s="337">
        <f t="shared" ref="K25:K88" si="6">ROUND(E25*I25,2)</f>
        <v>27678</v>
      </c>
      <c r="L25" s="226">
        <f t="shared" ref="L25:L88" si="7">K25*1.18</f>
        <v>32660.039999999997</v>
      </c>
      <c r="M25" s="190"/>
      <c r="N25" s="426"/>
    </row>
    <row r="26" spans="1:16" s="179" customFormat="1" ht="15.75" customHeight="1">
      <c r="A26" s="527"/>
      <c r="B26" s="395" t="s">
        <v>245</v>
      </c>
      <c r="C26" s="238" t="s">
        <v>527</v>
      </c>
      <c r="D26" s="238" t="s">
        <v>597</v>
      </c>
      <c r="E26" s="333">
        <v>31.5</v>
      </c>
      <c r="F26" s="254" t="s">
        <v>45</v>
      </c>
      <c r="G26" s="454" t="s">
        <v>715</v>
      </c>
      <c r="H26" s="266">
        <v>1024.9000000000001</v>
      </c>
      <c r="I26" s="322">
        <v>1025</v>
      </c>
      <c r="J26" s="217">
        <f t="shared" si="5"/>
        <v>1209.5</v>
      </c>
      <c r="K26" s="333">
        <f t="shared" si="6"/>
        <v>32287.5</v>
      </c>
      <c r="L26" s="217">
        <f t="shared" si="7"/>
        <v>38099.25</v>
      </c>
      <c r="M26" s="190"/>
      <c r="N26" s="426"/>
    </row>
    <row r="27" spans="1:16" s="179" customFormat="1" ht="15.75" customHeight="1">
      <c r="A27" s="527"/>
      <c r="B27" s="395" t="s">
        <v>347</v>
      </c>
      <c r="C27" s="238" t="s">
        <v>528</v>
      </c>
      <c r="D27" s="238" t="s">
        <v>597</v>
      </c>
      <c r="E27" s="333">
        <v>21</v>
      </c>
      <c r="F27" s="254" t="s">
        <v>45</v>
      </c>
      <c r="G27" s="454" t="s">
        <v>715</v>
      </c>
      <c r="H27" s="266">
        <v>1006.8000000000001</v>
      </c>
      <c r="I27" s="322">
        <v>1007</v>
      </c>
      <c r="J27" s="217">
        <f t="shared" si="5"/>
        <v>1188.26</v>
      </c>
      <c r="K27" s="333">
        <f t="shared" si="6"/>
        <v>21147</v>
      </c>
      <c r="L27" s="217">
        <f t="shared" si="7"/>
        <v>24953.46</v>
      </c>
      <c r="M27" s="190"/>
      <c r="N27" s="426"/>
    </row>
    <row r="28" spans="1:16" s="179" customFormat="1" ht="15.75" customHeight="1">
      <c r="A28" s="528"/>
      <c r="B28" s="396" t="s">
        <v>97</v>
      </c>
      <c r="C28" s="240" t="s">
        <v>529</v>
      </c>
      <c r="D28" s="240" t="s">
        <v>597</v>
      </c>
      <c r="E28" s="335">
        <v>26.25</v>
      </c>
      <c r="F28" s="258" t="s">
        <v>45</v>
      </c>
      <c r="G28" s="455" t="s">
        <v>715</v>
      </c>
      <c r="H28" s="267">
        <v>942.7</v>
      </c>
      <c r="I28" s="324">
        <v>943</v>
      </c>
      <c r="J28" s="270">
        <f t="shared" si="5"/>
        <v>1112.74</v>
      </c>
      <c r="K28" s="335">
        <f t="shared" si="6"/>
        <v>24753.75</v>
      </c>
      <c r="L28" s="270">
        <f t="shared" si="7"/>
        <v>29209.424999999999</v>
      </c>
      <c r="M28" s="190"/>
      <c r="N28" s="426"/>
    </row>
    <row r="29" spans="1:16" s="179" customFormat="1" ht="15.75" customHeight="1">
      <c r="A29" s="527" t="s">
        <v>633</v>
      </c>
      <c r="B29" s="397" t="s">
        <v>342</v>
      </c>
      <c r="C29" s="295" t="s">
        <v>521</v>
      </c>
      <c r="D29" s="295" t="s">
        <v>597</v>
      </c>
      <c r="E29" s="340">
        <v>41</v>
      </c>
      <c r="F29" s="301" t="s">
        <v>45</v>
      </c>
      <c r="G29" s="453" t="s">
        <v>715</v>
      </c>
      <c r="H29" s="265">
        <v>494.20000000000005</v>
      </c>
      <c r="I29" s="329">
        <v>494.5</v>
      </c>
      <c r="J29" s="302">
        <f t="shared" si="5"/>
        <v>583.51</v>
      </c>
      <c r="K29" s="340">
        <f t="shared" si="6"/>
        <v>20274.5</v>
      </c>
      <c r="L29" s="302">
        <f t="shared" si="7"/>
        <v>23923.91</v>
      </c>
      <c r="M29" s="190"/>
      <c r="N29" s="426"/>
    </row>
    <row r="30" spans="1:16" s="179" customFormat="1" ht="15.75" customHeight="1">
      <c r="A30" s="527"/>
      <c r="B30" s="395" t="s">
        <v>343</v>
      </c>
      <c r="C30" s="238" t="s">
        <v>522</v>
      </c>
      <c r="D30" s="238" t="s">
        <v>597</v>
      </c>
      <c r="E30" s="333">
        <v>32.799999999999997</v>
      </c>
      <c r="F30" s="254" t="s">
        <v>45</v>
      </c>
      <c r="G30" s="454" t="s">
        <v>715</v>
      </c>
      <c r="H30" s="266">
        <v>604.1</v>
      </c>
      <c r="I30" s="322">
        <v>604</v>
      </c>
      <c r="J30" s="217">
        <f t="shared" si="5"/>
        <v>712.72</v>
      </c>
      <c r="K30" s="333">
        <f t="shared" si="6"/>
        <v>19811.2</v>
      </c>
      <c r="L30" s="217">
        <f t="shared" si="7"/>
        <v>23377.216</v>
      </c>
      <c r="M30" s="190"/>
      <c r="N30" s="426"/>
    </row>
    <row r="31" spans="1:16" s="179" customFormat="1" ht="15.75" customHeight="1">
      <c r="A31" s="527"/>
      <c r="B31" s="395" t="s">
        <v>154</v>
      </c>
      <c r="C31" s="238" t="s">
        <v>523</v>
      </c>
      <c r="D31" s="238" t="s">
        <v>597</v>
      </c>
      <c r="E31" s="333">
        <v>26</v>
      </c>
      <c r="F31" s="254" t="s">
        <v>45</v>
      </c>
      <c r="G31" s="454" t="s">
        <v>715</v>
      </c>
      <c r="H31" s="266">
        <v>880.90000000000009</v>
      </c>
      <c r="I31" s="322">
        <v>881</v>
      </c>
      <c r="J31" s="217">
        <f t="shared" si="5"/>
        <v>1039.58</v>
      </c>
      <c r="K31" s="333">
        <f t="shared" si="6"/>
        <v>22906</v>
      </c>
      <c r="L31" s="217">
        <f t="shared" si="7"/>
        <v>27029.079999999998</v>
      </c>
      <c r="M31" s="190"/>
      <c r="N31" s="426"/>
    </row>
    <row r="32" spans="1:16" s="179" customFormat="1" ht="15.75" customHeight="1">
      <c r="A32" s="527"/>
      <c r="B32" s="395" t="s">
        <v>344</v>
      </c>
      <c r="C32" s="238" t="s">
        <v>524</v>
      </c>
      <c r="D32" s="238" t="s">
        <v>597</v>
      </c>
      <c r="E32" s="333">
        <v>13</v>
      </c>
      <c r="F32" s="254" t="s">
        <v>45</v>
      </c>
      <c r="G32" s="454" t="s">
        <v>715</v>
      </c>
      <c r="H32" s="266">
        <v>1078.9000000000001</v>
      </c>
      <c r="I32" s="322">
        <v>1079</v>
      </c>
      <c r="J32" s="217">
        <f t="shared" si="5"/>
        <v>1273.22</v>
      </c>
      <c r="K32" s="333">
        <f t="shared" si="6"/>
        <v>14027</v>
      </c>
      <c r="L32" s="217">
        <f t="shared" si="7"/>
        <v>16551.86</v>
      </c>
      <c r="M32" s="190"/>
      <c r="N32" s="426"/>
    </row>
    <row r="33" spans="1:14" s="179" customFormat="1" ht="15.75" customHeight="1">
      <c r="A33" s="527"/>
      <c r="B33" s="395" t="s">
        <v>345</v>
      </c>
      <c r="C33" s="238" t="s">
        <v>614</v>
      </c>
      <c r="D33" s="238" t="s">
        <v>597</v>
      </c>
      <c r="E33" s="333">
        <v>32.799999999999997</v>
      </c>
      <c r="F33" s="254" t="s">
        <v>45</v>
      </c>
      <c r="G33" s="454" t="s">
        <v>715</v>
      </c>
      <c r="H33" s="266">
        <v>626</v>
      </c>
      <c r="I33" s="322">
        <f t="shared" si="4"/>
        <v>626</v>
      </c>
      <c r="J33" s="217">
        <f t="shared" si="5"/>
        <v>738.68</v>
      </c>
      <c r="K33" s="333">
        <f t="shared" si="6"/>
        <v>20532.8</v>
      </c>
      <c r="L33" s="217">
        <f t="shared" si="7"/>
        <v>24228.703999999998</v>
      </c>
      <c r="M33" s="190"/>
      <c r="N33" s="426"/>
    </row>
    <row r="34" spans="1:14" s="179" customFormat="1" ht="15.75" customHeight="1">
      <c r="A34" s="527"/>
      <c r="B34" s="398" t="s">
        <v>91</v>
      </c>
      <c r="C34" s="243" t="s">
        <v>525</v>
      </c>
      <c r="D34" s="243" t="s">
        <v>597</v>
      </c>
      <c r="E34" s="338">
        <v>2</v>
      </c>
      <c r="F34" s="264" t="s">
        <v>45</v>
      </c>
      <c r="G34" s="456" t="s">
        <v>715</v>
      </c>
      <c r="H34" s="268">
        <v>1739</v>
      </c>
      <c r="I34" s="327">
        <f t="shared" si="4"/>
        <v>1739</v>
      </c>
      <c r="J34" s="220">
        <f t="shared" si="5"/>
        <v>2052.02</v>
      </c>
      <c r="K34" s="338">
        <f t="shared" si="6"/>
        <v>3478</v>
      </c>
      <c r="L34" s="220">
        <f t="shared" si="7"/>
        <v>4104.04</v>
      </c>
      <c r="M34" s="190"/>
      <c r="N34" s="426"/>
    </row>
    <row r="35" spans="1:14" s="179" customFormat="1" ht="15.75" customHeight="1">
      <c r="A35" s="527" t="s">
        <v>634</v>
      </c>
      <c r="B35" s="397" t="s">
        <v>365</v>
      </c>
      <c r="C35" s="295" t="s">
        <v>530</v>
      </c>
      <c r="D35" s="295" t="s">
        <v>597</v>
      </c>
      <c r="E35" s="340">
        <v>42</v>
      </c>
      <c r="F35" s="301" t="s">
        <v>45</v>
      </c>
      <c r="G35" s="453" t="s">
        <v>715</v>
      </c>
      <c r="H35" s="265">
        <v>359.6</v>
      </c>
      <c r="I35" s="329">
        <v>360</v>
      </c>
      <c r="J35" s="302">
        <f t="shared" si="5"/>
        <v>424.8</v>
      </c>
      <c r="K35" s="340">
        <f t="shared" si="6"/>
        <v>15120</v>
      </c>
      <c r="L35" s="302">
        <f t="shared" si="7"/>
        <v>17841.599999999999</v>
      </c>
      <c r="M35" s="190"/>
      <c r="N35" s="426"/>
    </row>
    <row r="36" spans="1:14" s="179" customFormat="1" ht="15.75" customHeight="1">
      <c r="A36" s="527"/>
      <c r="B36" s="395" t="s">
        <v>366</v>
      </c>
      <c r="C36" s="238" t="s">
        <v>531</v>
      </c>
      <c r="D36" s="238" t="s">
        <v>597</v>
      </c>
      <c r="E36" s="333">
        <v>31.5</v>
      </c>
      <c r="F36" s="254" t="s">
        <v>45</v>
      </c>
      <c r="G36" s="454" t="s">
        <v>715</v>
      </c>
      <c r="H36" s="266">
        <v>449.5</v>
      </c>
      <c r="I36" s="322">
        <v>450</v>
      </c>
      <c r="J36" s="217">
        <f t="shared" si="5"/>
        <v>531</v>
      </c>
      <c r="K36" s="333">
        <f t="shared" si="6"/>
        <v>14175</v>
      </c>
      <c r="L36" s="217">
        <f t="shared" si="7"/>
        <v>16726.5</v>
      </c>
      <c r="M36" s="190"/>
      <c r="N36" s="426"/>
    </row>
    <row r="37" spans="1:14" s="179" customFormat="1" ht="15.75" customHeight="1">
      <c r="A37" s="527"/>
      <c r="B37" s="398" t="s">
        <v>321</v>
      </c>
      <c r="C37" s="243" t="s">
        <v>532</v>
      </c>
      <c r="D37" s="243" t="s">
        <v>597</v>
      </c>
      <c r="E37" s="338">
        <v>40</v>
      </c>
      <c r="F37" s="264" t="s">
        <v>45</v>
      </c>
      <c r="G37" s="456" t="s">
        <v>715</v>
      </c>
      <c r="H37" s="268">
        <v>494.5</v>
      </c>
      <c r="I37" s="327">
        <v>495</v>
      </c>
      <c r="J37" s="220">
        <f t="shared" si="5"/>
        <v>584.1</v>
      </c>
      <c r="K37" s="338">
        <f t="shared" si="6"/>
        <v>19800</v>
      </c>
      <c r="L37" s="220">
        <f t="shared" si="7"/>
        <v>23364</v>
      </c>
      <c r="M37" s="190"/>
      <c r="N37" s="426"/>
    </row>
    <row r="38" spans="1:14" s="179" customFormat="1" ht="15.75" customHeight="1">
      <c r="A38" s="451" t="s">
        <v>64</v>
      </c>
      <c r="B38" s="430" t="s">
        <v>65</v>
      </c>
      <c r="C38" s="275" t="s">
        <v>533</v>
      </c>
      <c r="D38" s="275" t="s">
        <v>597</v>
      </c>
      <c r="E38" s="350">
        <v>100</v>
      </c>
      <c r="F38" s="346" t="s">
        <v>45</v>
      </c>
      <c r="G38" s="394" t="s">
        <v>715</v>
      </c>
      <c r="H38" s="347">
        <v>40.5</v>
      </c>
      <c r="I38" s="348">
        <f t="shared" si="4"/>
        <v>40.5</v>
      </c>
      <c r="J38" s="349">
        <f t="shared" si="5"/>
        <v>47.79</v>
      </c>
      <c r="K38" s="350">
        <f t="shared" si="6"/>
        <v>4050</v>
      </c>
      <c r="L38" s="349">
        <f t="shared" si="7"/>
        <v>4779</v>
      </c>
      <c r="M38" s="190"/>
      <c r="N38" s="426"/>
    </row>
    <row r="39" spans="1:14" s="179" customFormat="1" ht="15.75" customHeight="1">
      <c r="A39" s="527" t="s">
        <v>669</v>
      </c>
      <c r="B39" s="397" t="s">
        <v>167</v>
      </c>
      <c r="C39" s="295" t="s">
        <v>534</v>
      </c>
      <c r="D39" s="295" t="s">
        <v>630</v>
      </c>
      <c r="E39" s="442">
        <v>2000</v>
      </c>
      <c r="F39" s="301" t="s">
        <v>515</v>
      </c>
      <c r="G39" s="453" t="s">
        <v>715</v>
      </c>
      <c r="H39" s="265">
        <v>3.1</v>
      </c>
      <c r="I39" s="329">
        <f t="shared" si="4"/>
        <v>3.1</v>
      </c>
      <c r="J39" s="302">
        <f t="shared" si="5"/>
        <v>3.66</v>
      </c>
      <c r="K39" s="340">
        <f t="shared" si="6"/>
        <v>6200</v>
      </c>
      <c r="L39" s="302">
        <f t="shared" si="7"/>
        <v>7316</v>
      </c>
      <c r="M39" s="190"/>
      <c r="N39" s="426"/>
    </row>
    <row r="40" spans="1:14" s="179" customFormat="1" ht="15.75" customHeight="1">
      <c r="A40" s="527"/>
      <c r="B40" s="395" t="s">
        <v>168</v>
      </c>
      <c r="C40" s="238" t="s">
        <v>535</v>
      </c>
      <c r="D40" s="238" t="s">
        <v>630</v>
      </c>
      <c r="E40" s="437">
        <v>1300</v>
      </c>
      <c r="F40" s="254" t="s">
        <v>515</v>
      </c>
      <c r="G40" s="454" t="s">
        <v>715</v>
      </c>
      <c r="H40" s="266">
        <v>3.4000000000000004</v>
      </c>
      <c r="I40" s="322">
        <f t="shared" si="4"/>
        <v>3.4</v>
      </c>
      <c r="J40" s="217">
        <f t="shared" si="5"/>
        <v>4.01</v>
      </c>
      <c r="K40" s="333">
        <f t="shared" si="6"/>
        <v>4420</v>
      </c>
      <c r="L40" s="217">
        <f t="shared" si="7"/>
        <v>5215.5999999999995</v>
      </c>
      <c r="M40" s="190"/>
      <c r="N40" s="426"/>
    </row>
    <row r="41" spans="1:14" s="179" customFormat="1" ht="15.75" customHeight="1">
      <c r="A41" s="527"/>
      <c r="B41" s="395" t="s">
        <v>169</v>
      </c>
      <c r="C41" s="238" t="s">
        <v>536</v>
      </c>
      <c r="D41" s="238" t="s">
        <v>630</v>
      </c>
      <c r="E41" s="437">
        <v>1170</v>
      </c>
      <c r="F41" s="254" t="s">
        <v>515</v>
      </c>
      <c r="G41" s="454" t="s">
        <v>715</v>
      </c>
      <c r="H41" s="266">
        <v>3.6</v>
      </c>
      <c r="I41" s="322">
        <f t="shared" si="4"/>
        <v>3.6</v>
      </c>
      <c r="J41" s="217">
        <f t="shared" si="5"/>
        <v>4.25</v>
      </c>
      <c r="K41" s="333">
        <f t="shared" si="6"/>
        <v>4212</v>
      </c>
      <c r="L41" s="217">
        <f t="shared" si="7"/>
        <v>4970.16</v>
      </c>
      <c r="M41" s="190"/>
      <c r="N41" s="426"/>
    </row>
    <row r="42" spans="1:14" s="179" customFormat="1" ht="15.75" customHeight="1">
      <c r="A42" s="527"/>
      <c r="B42" s="395" t="s">
        <v>170</v>
      </c>
      <c r="C42" s="238" t="s">
        <v>537</v>
      </c>
      <c r="D42" s="238" t="s">
        <v>630</v>
      </c>
      <c r="E42" s="437">
        <v>930</v>
      </c>
      <c r="F42" s="254" t="s">
        <v>515</v>
      </c>
      <c r="G42" s="454" t="s">
        <v>715</v>
      </c>
      <c r="H42" s="266">
        <v>3.9000000000000004</v>
      </c>
      <c r="I42" s="322">
        <f t="shared" si="4"/>
        <v>3.9</v>
      </c>
      <c r="J42" s="217">
        <f t="shared" si="5"/>
        <v>4.5999999999999996</v>
      </c>
      <c r="K42" s="333">
        <f t="shared" si="6"/>
        <v>3627</v>
      </c>
      <c r="L42" s="217">
        <f t="shared" si="7"/>
        <v>4279.8599999999997</v>
      </c>
      <c r="M42" s="190"/>
      <c r="N42" s="426"/>
    </row>
    <row r="43" spans="1:14" s="179" customFormat="1" ht="15.75" customHeight="1">
      <c r="A43" s="527"/>
      <c r="B43" s="395" t="s">
        <v>171</v>
      </c>
      <c r="C43" s="238" t="s">
        <v>538</v>
      </c>
      <c r="D43" s="238" t="s">
        <v>630</v>
      </c>
      <c r="E43" s="437">
        <v>720</v>
      </c>
      <c r="F43" s="254" t="s">
        <v>515</v>
      </c>
      <c r="G43" s="454" t="s">
        <v>715</v>
      </c>
      <c r="H43" s="266">
        <v>4.4000000000000004</v>
      </c>
      <c r="I43" s="322">
        <f t="shared" si="4"/>
        <v>4.4000000000000004</v>
      </c>
      <c r="J43" s="217">
        <f t="shared" si="5"/>
        <v>5.19</v>
      </c>
      <c r="K43" s="333">
        <f t="shared" si="6"/>
        <v>3168</v>
      </c>
      <c r="L43" s="217">
        <f t="shared" si="7"/>
        <v>3738.24</v>
      </c>
      <c r="M43" s="190"/>
      <c r="N43" s="426"/>
    </row>
    <row r="44" spans="1:14" s="179" customFormat="1" ht="15.75" customHeight="1">
      <c r="A44" s="527"/>
      <c r="B44" s="395" t="s">
        <v>172</v>
      </c>
      <c r="C44" s="238" t="s">
        <v>539</v>
      </c>
      <c r="D44" s="238" t="s">
        <v>630</v>
      </c>
      <c r="E44" s="437">
        <v>560</v>
      </c>
      <c r="F44" s="254" t="s">
        <v>515</v>
      </c>
      <c r="G44" s="454" t="s">
        <v>715</v>
      </c>
      <c r="H44" s="266">
        <v>4.9000000000000004</v>
      </c>
      <c r="I44" s="322">
        <f t="shared" si="4"/>
        <v>4.9000000000000004</v>
      </c>
      <c r="J44" s="217">
        <f t="shared" si="5"/>
        <v>5.78</v>
      </c>
      <c r="K44" s="333">
        <f t="shared" si="6"/>
        <v>2744</v>
      </c>
      <c r="L44" s="217">
        <f t="shared" si="7"/>
        <v>3237.9199999999996</v>
      </c>
      <c r="M44" s="190"/>
      <c r="N44" s="426"/>
    </row>
    <row r="45" spans="1:14" s="179" customFormat="1" ht="15.75" customHeight="1">
      <c r="A45" s="527"/>
      <c r="B45" s="395" t="s">
        <v>173</v>
      </c>
      <c r="C45" s="238" t="s">
        <v>540</v>
      </c>
      <c r="D45" s="238" t="s">
        <v>630</v>
      </c>
      <c r="E45" s="437">
        <v>530</v>
      </c>
      <c r="F45" s="254" t="s">
        <v>515</v>
      </c>
      <c r="G45" s="454" t="s">
        <v>715</v>
      </c>
      <c r="H45" s="266">
        <v>5</v>
      </c>
      <c r="I45" s="322">
        <f t="shared" si="4"/>
        <v>5</v>
      </c>
      <c r="J45" s="217">
        <f t="shared" si="5"/>
        <v>5.9</v>
      </c>
      <c r="K45" s="333">
        <f t="shared" si="6"/>
        <v>2650</v>
      </c>
      <c r="L45" s="217">
        <f t="shared" si="7"/>
        <v>3127</v>
      </c>
      <c r="M45" s="190"/>
      <c r="N45" s="426"/>
    </row>
    <row r="46" spans="1:14" s="179" customFormat="1" ht="15.75" customHeight="1">
      <c r="A46" s="527"/>
      <c r="B46" s="395" t="s">
        <v>174</v>
      </c>
      <c r="C46" s="238" t="s">
        <v>541</v>
      </c>
      <c r="D46" s="238" t="s">
        <v>630</v>
      </c>
      <c r="E46" s="437">
        <v>470</v>
      </c>
      <c r="F46" s="254" t="s">
        <v>515</v>
      </c>
      <c r="G46" s="454" t="s">
        <v>715</v>
      </c>
      <c r="H46" s="266">
        <v>5.1000000000000005</v>
      </c>
      <c r="I46" s="322">
        <f t="shared" si="4"/>
        <v>5.0999999999999996</v>
      </c>
      <c r="J46" s="217">
        <f t="shared" si="5"/>
        <v>6.02</v>
      </c>
      <c r="K46" s="333">
        <f t="shared" si="6"/>
        <v>2397</v>
      </c>
      <c r="L46" s="217">
        <f t="shared" si="7"/>
        <v>2828.46</v>
      </c>
      <c r="M46" s="190"/>
      <c r="N46" s="426"/>
    </row>
    <row r="47" spans="1:14" s="179" customFormat="1" ht="15.75" customHeight="1">
      <c r="A47" s="527"/>
      <c r="B47" s="395" t="s">
        <v>175</v>
      </c>
      <c r="C47" s="238" t="s">
        <v>542</v>
      </c>
      <c r="D47" s="238" t="s">
        <v>630</v>
      </c>
      <c r="E47" s="437">
        <v>450</v>
      </c>
      <c r="F47" s="254" t="s">
        <v>515</v>
      </c>
      <c r="G47" s="454" t="s">
        <v>715</v>
      </c>
      <c r="H47" s="266">
        <v>5.3000000000000007</v>
      </c>
      <c r="I47" s="322">
        <f t="shared" si="4"/>
        <v>5.3</v>
      </c>
      <c r="J47" s="217">
        <f t="shared" si="5"/>
        <v>6.25</v>
      </c>
      <c r="K47" s="333">
        <f t="shared" si="6"/>
        <v>2385</v>
      </c>
      <c r="L47" s="217">
        <f t="shared" si="7"/>
        <v>2814.2999999999997</v>
      </c>
      <c r="M47" s="190"/>
      <c r="N47" s="426"/>
    </row>
    <row r="48" spans="1:14" s="179" customFormat="1" ht="15.75" customHeight="1">
      <c r="A48" s="527"/>
      <c r="B48" s="395" t="s">
        <v>176</v>
      </c>
      <c r="C48" s="238" t="s">
        <v>543</v>
      </c>
      <c r="D48" s="238" t="s">
        <v>630</v>
      </c>
      <c r="E48" s="437">
        <v>370</v>
      </c>
      <c r="F48" s="254" t="s">
        <v>515</v>
      </c>
      <c r="G48" s="454" t="s">
        <v>715</v>
      </c>
      <c r="H48" s="266">
        <v>5.8000000000000007</v>
      </c>
      <c r="I48" s="322">
        <f t="shared" si="4"/>
        <v>5.8</v>
      </c>
      <c r="J48" s="217">
        <f t="shared" si="5"/>
        <v>6.84</v>
      </c>
      <c r="K48" s="333">
        <f t="shared" si="6"/>
        <v>2146</v>
      </c>
      <c r="L48" s="217">
        <f t="shared" si="7"/>
        <v>2532.2799999999997</v>
      </c>
      <c r="M48" s="190"/>
      <c r="N48" s="426"/>
    </row>
    <row r="49" spans="1:14" s="179" customFormat="1" ht="15.75" customHeight="1">
      <c r="A49" s="527"/>
      <c r="B49" s="395" t="s">
        <v>177</v>
      </c>
      <c r="C49" s="238" t="s">
        <v>544</v>
      </c>
      <c r="D49" s="238" t="s">
        <v>630</v>
      </c>
      <c r="E49" s="437">
        <v>330</v>
      </c>
      <c r="F49" s="254" t="s">
        <v>515</v>
      </c>
      <c r="G49" s="454" t="s">
        <v>715</v>
      </c>
      <c r="H49" s="266">
        <v>5.9</v>
      </c>
      <c r="I49" s="322">
        <f t="shared" si="4"/>
        <v>5.9</v>
      </c>
      <c r="J49" s="217">
        <f t="shared" si="5"/>
        <v>6.96</v>
      </c>
      <c r="K49" s="333">
        <f t="shared" si="6"/>
        <v>1947</v>
      </c>
      <c r="L49" s="217">
        <f t="shared" si="7"/>
        <v>2297.46</v>
      </c>
      <c r="M49" s="190"/>
      <c r="N49" s="426"/>
    </row>
    <row r="50" spans="1:14" s="179" customFormat="1" ht="15.75" customHeight="1">
      <c r="A50" s="527"/>
      <c r="B50" s="395" t="s">
        <v>178</v>
      </c>
      <c r="C50" s="238" t="s">
        <v>545</v>
      </c>
      <c r="D50" s="238" t="s">
        <v>630</v>
      </c>
      <c r="E50" s="437">
        <v>280</v>
      </c>
      <c r="F50" s="254" t="s">
        <v>515</v>
      </c>
      <c r="G50" s="454" t="s">
        <v>715</v>
      </c>
      <c r="H50" s="266">
        <v>6.7</v>
      </c>
      <c r="I50" s="322">
        <f t="shared" si="4"/>
        <v>6.7</v>
      </c>
      <c r="J50" s="217">
        <f t="shared" si="5"/>
        <v>7.91</v>
      </c>
      <c r="K50" s="333">
        <f t="shared" si="6"/>
        <v>1876</v>
      </c>
      <c r="L50" s="217">
        <f t="shared" si="7"/>
        <v>2213.6799999999998</v>
      </c>
      <c r="M50" s="190"/>
      <c r="N50" s="426"/>
    </row>
    <row r="51" spans="1:14" s="179" customFormat="1" ht="15.75" customHeight="1">
      <c r="A51" s="527"/>
      <c r="B51" s="395" t="s">
        <v>179</v>
      </c>
      <c r="C51" s="238" t="s">
        <v>546</v>
      </c>
      <c r="D51" s="238" t="s">
        <v>630</v>
      </c>
      <c r="E51" s="437">
        <v>260</v>
      </c>
      <c r="F51" s="254" t="s">
        <v>515</v>
      </c>
      <c r="G51" s="454" t="s">
        <v>715</v>
      </c>
      <c r="H51" s="266">
        <v>8</v>
      </c>
      <c r="I51" s="322">
        <f t="shared" si="4"/>
        <v>8</v>
      </c>
      <c r="J51" s="217">
        <f t="shared" si="5"/>
        <v>9.44</v>
      </c>
      <c r="K51" s="333">
        <f t="shared" si="6"/>
        <v>2080</v>
      </c>
      <c r="L51" s="217">
        <f t="shared" si="7"/>
        <v>2454.4</v>
      </c>
      <c r="M51" s="190"/>
      <c r="N51" s="426"/>
    </row>
    <row r="52" spans="1:14" s="179" customFormat="1" ht="15.75" customHeight="1">
      <c r="A52" s="527"/>
      <c r="B52" s="395" t="s">
        <v>180</v>
      </c>
      <c r="C52" s="238" t="s">
        <v>547</v>
      </c>
      <c r="D52" s="238" t="s">
        <v>630</v>
      </c>
      <c r="E52" s="437">
        <v>240</v>
      </c>
      <c r="F52" s="254" t="s">
        <v>515</v>
      </c>
      <c r="G52" s="454" t="s">
        <v>715</v>
      </c>
      <c r="H52" s="266">
        <v>9.3000000000000007</v>
      </c>
      <c r="I52" s="322">
        <f t="shared" si="4"/>
        <v>9.3000000000000007</v>
      </c>
      <c r="J52" s="217">
        <f t="shared" si="5"/>
        <v>10.97</v>
      </c>
      <c r="K52" s="333">
        <f t="shared" si="6"/>
        <v>2232</v>
      </c>
      <c r="L52" s="217">
        <f t="shared" si="7"/>
        <v>2633.7599999999998</v>
      </c>
      <c r="M52" s="190"/>
      <c r="N52" s="426"/>
    </row>
    <row r="53" spans="1:14" s="179" customFormat="1" ht="15.75" customHeight="1">
      <c r="A53" s="527"/>
      <c r="B53" s="398" t="s">
        <v>259</v>
      </c>
      <c r="C53" s="243" t="s">
        <v>548</v>
      </c>
      <c r="D53" s="243" t="s">
        <v>630</v>
      </c>
      <c r="E53" s="443">
        <v>220</v>
      </c>
      <c r="F53" s="264" t="s">
        <v>515</v>
      </c>
      <c r="G53" s="456" t="s">
        <v>715</v>
      </c>
      <c r="H53" s="268">
        <v>10.4</v>
      </c>
      <c r="I53" s="327">
        <f t="shared" si="4"/>
        <v>10.4</v>
      </c>
      <c r="J53" s="220">
        <f t="shared" si="5"/>
        <v>12.27</v>
      </c>
      <c r="K53" s="338">
        <f t="shared" si="6"/>
        <v>2288</v>
      </c>
      <c r="L53" s="220">
        <f t="shared" si="7"/>
        <v>2699.8399999999997</v>
      </c>
      <c r="M53" s="190"/>
      <c r="N53" s="426"/>
    </row>
    <row r="54" spans="1:14" s="179" customFormat="1" ht="15.75" customHeight="1">
      <c r="A54" s="530" t="s">
        <v>668</v>
      </c>
      <c r="B54" s="429" t="s">
        <v>182</v>
      </c>
      <c r="C54" s="242" t="s">
        <v>614</v>
      </c>
      <c r="D54" s="242" t="s">
        <v>630</v>
      </c>
      <c r="E54" s="440">
        <v>2000</v>
      </c>
      <c r="F54" s="262" t="s">
        <v>515</v>
      </c>
      <c r="G54" s="457" t="s">
        <v>715</v>
      </c>
      <c r="H54" s="269">
        <v>3.1</v>
      </c>
      <c r="I54" s="326">
        <f t="shared" si="4"/>
        <v>3.1</v>
      </c>
      <c r="J54" s="226">
        <f t="shared" si="5"/>
        <v>3.66</v>
      </c>
      <c r="K54" s="337">
        <f t="shared" si="6"/>
        <v>6200</v>
      </c>
      <c r="L54" s="226">
        <f t="shared" si="7"/>
        <v>7316</v>
      </c>
      <c r="M54" s="190"/>
      <c r="N54" s="426"/>
    </row>
    <row r="55" spans="1:14" s="179" customFormat="1" ht="15.75" customHeight="1">
      <c r="A55" s="527"/>
      <c r="B55" s="395" t="s">
        <v>183</v>
      </c>
      <c r="C55" s="238" t="s">
        <v>549</v>
      </c>
      <c r="D55" s="238" t="s">
        <v>630</v>
      </c>
      <c r="E55" s="437">
        <v>1300</v>
      </c>
      <c r="F55" s="254" t="s">
        <v>515</v>
      </c>
      <c r="G55" s="454" t="s">
        <v>715</v>
      </c>
      <c r="H55" s="266">
        <v>3.4000000000000004</v>
      </c>
      <c r="I55" s="322">
        <f t="shared" si="4"/>
        <v>3.4</v>
      </c>
      <c r="J55" s="217">
        <f t="shared" si="5"/>
        <v>4.01</v>
      </c>
      <c r="K55" s="333">
        <f t="shared" si="6"/>
        <v>4420</v>
      </c>
      <c r="L55" s="217">
        <f t="shared" si="7"/>
        <v>5215.5999999999995</v>
      </c>
      <c r="M55" s="190"/>
      <c r="N55" s="426"/>
    </row>
    <row r="56" spans="1:14" s="179" customFormat="1" ht="15.75" customHeight="1">
      <c r="A56" s="527"/>
      <c r="B56" s="395" t="s">
        <v>184</v>
      </c>
      <c r="C56" s="238" t="s">
        <v>614</v>
      </c>
      <c r="D56" s="238" t="s">
        <v>630</v>
      </c>
      <c r="E56" s="437">
        <v>1170</v>
      </c>
      <c r="F56" s="254" t="s">
        <v>515</v>
      </c>
      <c r="G56" s="454" t="s">
        <v>715</v>
      </c>
      <c r="H56" s="266">
        <v>3.6</v>
      </c>
      <c r="I56" s="322">
        <f t="shared" si="4"/>
        <v>3.6</v>
      </c>
      <c r="J56" s="217">
        <f t="shared" si="5"/>
        <v>4.25</v>
      </c>
      <c r="K56" s="333">
        <f t="shared" si="6"/>
        <v>4212</v>
      </c>
      <c r="L56" s="217">
        <f t="shared" si="7"/>
        <v>4970.16</v>
      </c>
      <c r="M56" s="190"/>
      <c r="N56" s="426"/>
    </row>
    <row r="57" spans="1:14" s="179" customFormat="1" ht="15.75" customHeight="1">
      <c r="A57" s="527"/>
      <c r="B57" s="395" t="s">
        <v>185</v>
      </c>
      <c r="C57" s="238" t="s">
        <v>550</v>
      </c>
      <c r="D57" s="238" t="s">
        <v>630</v>
      </c>
      <c r="E57" s="437">
        <v>930</v>
      </c>
      <c r="F57" s="254" t="s">
        <v>515</v>
      </c>
      <c r="G57" s="454" t="s">
        <v>715</v>
      </c>
      <c r="H57" s="266">
        <v>3.9000000000000004</v>
      </c>
      <c r="I57" s="322">
        <f t="shared" ref="I57:I88" si="8">ROUND(H57*(1-$L$8),2)</f>
        <v>3.9</v>
      </c>
      <c r="J57" s="217">
        <f t="shared" si="5"/>
        <v>4.5999999999999996</v>
      </c>
      <c r="K57" s="333">
        <f t="shared" si="6"/>
        <v>3627</v>
      </c>
      <c r="L57" s="217">
        <f t="shared" si="7"/>
        <v>4279.8599999999997</v>
      </c>
      <c r="M57" s="190"/>
      <c r="N57" s="426"/>
    </row>
    <row r="58" spans="1:14" s="179" customFormat="1" ht="15.75" customHeight="1">
      <c r="A58" s="527"/>
      <c r="B58" s="395" t="s">
        <v>186</v>
      </c>
      <c r="C58" s="238" t="s">
        <v>551</v>
      </c>
      <c r="D58" s="238" t="s">
        <v>630</v>
      </c>
      <c r="E58" s="437">
        <v>720</v>
      </c>
      <c r="F58" s="254" t="s">
        <v>515</v>
      </c>
      <c r="G58" s="454" t="s">
        <v>715</v>
      </c>
      <c r="H58" s="266">
        <v>4.4000000000000004</v>
      </c>
      <c r="I58" s="322">
        <f t="shared" si="8"/>
        <v>4.4000000000000004</v>
      </c>
      <c r="J58" s="217">
        <f t="shared" si="5"/>
        <v>5.19</v>
      </c>
      <c r="K58" s="333">
        <f t="shared" si="6"/>
        <v>3168</v>
      </c>
      <c r="L58" s="217">
        <f t="shared" si="7"/>
        <v>3738.24</v>
      </c>
      <c r="M58" s="190"/>
      <c r="N58" s="426"/>
    </row>
    <row r="59" spans="1:14" s="179" customFormat="1" ht="15.75" customHeight="1">
      <c r="A59" s="527"/>
      <c r="B59" s="395" t="s">
        <v>187</v>
      </c>
      <c r="C59" s="238" t="s">
        <v>552</v>
      </c>
      <c r="D59" s="238" t="s">
        <v>630</v>
      </c>
      <c r="E59" s="437">
        <v>560</v>
      </c>
      <c r="F59" s="254" t="s">
        <v>515</v>
      </c>
      <c r="G59" s="454" t="s">
        <v>715</v>
      </c>
      <c r="H59" s="266">
        <v>4.9000000000000004</v>
      </c>
      <c r="I59" s="322">
        <f t="shared" si="8"/>
        <v>4.9000000000000004</v>
      </c>
      <c r="J59" s="217">
        <f t="shared" si="5"/>
        <v>5.78</v>
      </c>
      <c r="K59" s="333">
        <f t="shared" si="6"/>
        <v>2744</v>
      </c>
      <c r="L59" s="217">
        <f t="shared" si="7"/>
        <v>3237.9199999999996</v>
      </c>
      <c r="M59" s="190"/>
      <c r="N59" s="426"/>
    </row>
    <row r="60" spans="1:14" s="179" customFormat="1" ht="15.75" customHeight="1">
      <c r="A60" s="527"/>
      <c r="B60" s="395" t="s">
        <v>188</v>
      </c>
      <c r="C60" s="238" t="s">
        <v>553</v>
      </c>
      <c r="D60" s="238" t="s">
        <v>630</v>
      </c>
      <c r="E60" s="437">
        <v>530</v>
      </c>
      <c r="F60" s="254" t="s">
        <v>515</v>
      </c>
      <c r="G60" s="454" t="s">
        <v>715</v>
      </c>
      <c r="H60" s="266">
        <v>5</v>
      </c>
      <c r="I60" s="322">
        <f t="shared" si="8"/>
        <v>5</v>
      </c>
      <c r="J60" s="217">
        <f t="shared" si="5"/>
        <v>5.9</v>
      </c>
      <c r="K60" s="333">
        <f t="shared" si="6"/>
        <v>2650</v>
      </c>
      <c r="L60" s="217">
        <f t="shared" si="7"/>
        <v>3127</v>
      </c>
      <c r="M60" s="190"/>
      <c r="N60" s="426"/>
    </row>
    <row r="61" spans="1:14" s="179" customFormat="1" ht="15.75" customHeight="1">
      <c r="A61" s="527"/>
      <c r="B61" s="395" t="s">
        <v>189</v>
      </c>
      <c r="C61" s="238" t="s">
        <v>554</v>
      </c>
      <c r="D61" s="238" t="s">
        <v>630</v>
      </c>
      <c r="E61" s="437">
        <v>470</v>
      </c>
      <c r="F61" s="254" t="s">
        <v>515</v>
      </c>
      <c r="G61" s="454" t="s">
        <v>715</v>
      </c>
      <c r="H61" s="266">
        <v>5.1000000000000005</v>
      </c>
      <c r="I61" s="322">
        <f t="shared" si="8"/>
        <v>5.0999999999999996</v>
      </c>
      <c r="J61" s="217">
        <f t="shared" si="5"/>
        <v>6.02</v>
      </c>
      <c r="K61" s="333">
        <f t="shared" si="6"/>
        <v>2397</v>
      </c>
      <c r="L61" s="217">
        <f t="shared" si="7"/>
        <v>2828.46</v>
      </c>
      <c r="M61" s="190"/>
      <c r="N61" s="426"/>
    </row>
    <row r="62" spans="1:14" s="179" customFormat="1" ht="15.75" customHeight="1">
      <c r="A62" s="527"/>
      <c r="B62" s="395" t="s">
        <v>190</v>
      </c>
      <c r="C62" s="238" t="s">
        <v>555</v>
      </c>
      <c r="D62" s="238" t="s">
        <v>630</v>
      </c>
      <c r="E62" s="437">
        <v>450</v>
      </c>
      <c r="F62" s="254" t="s">
        <v>515</v>
      </c>
      <c r="G62" s="454" t="s">
        <v>715</v>
      </c>
      <c r="H62" s="266">
        <v>5.3000000000000007</v>
      </c>
      <c r="I62" s="322">
        <f t="shared" si="8"/>
        <v>5.3</v>
      </c>
      <c r="J62" s="217">
        <f t="shared" si="5"/>
        <v>6.25</v>
      </c>
      <c r="K62" s="333">
        <f t="shared" si="6"/>
        <v>2385</v>
      </c>
      <c r="L62" s="217">
        <f t="shared" si="7"/>
        <v>2814.2999999999997</v>
      </c>
      <c r="M62" s="190"/>
      <c r="N62" s="426"/>
    </row>
    <row r="63" spans="1:14" s="179" customFormat="1" ht="15.75" customHeight="1">
      <c r="A63" s="527"/>
      <c r="B63" s="395" t="s">
        <v>191</v>
      </c>
      <c r="C63" s="238" t="s">
        <v>614</v>
      </c>
      <c r="D63" s="238" t="s">
        <v>630</v>
      </c>
      <c r="E63" s="437">
        <v>370</v>
      </c>
      <c r="F63" s="254" t="s">
        <v>515</v>
      </c>
      <c r="G63" s="454" t="s">
        <v>715</v>
      </c>
      <c r="H63" s="266">
        <v>5.8000000000000007</v>
      </c>
      <c r="I63" s="322">
        <f t="shared" si="8"/>
        <v>5.8</v>
      </c>
      <c r="J63" s="217">
        <f t="shared" si="5"/>
        <v>6.84</v>
      </c>
      <c r="K63" s="333">
        <f t="shared" si="6"/>
        <v>2146</v>
      </c>
      <c r="L63" s="217">
        <f t="shared" si="7"/>
        <v>2532.2799999999997</v>
      </c>
      <c r="M63" s="190"/>
      <c r="N63" s="426"/>
    </row>
    <row r="64" spans="1:14" s="179" customFormat="1" ht="15.75" customHeight="1">
      <c r="A64" s="527"/>
      <c r="B64" s="395" t="s">
        <v>192</v>
      </c>
      <c r="C64" s="238" t="s">
        <v>556</v>
      </c>
      <c r="D64" s="238" t="s">
        <v>630</v>
      </c>
      <c r="E64" s="437">
        <v>330</v>
      </c>
      <c r="F64" s="254" t="s">
        <v>515</v>
      </c>
      <c r="G64" s="454" t="s">
        <v>715</v>
      </c>
      <c r="H64" s="266">
        <v>5.9</v>
      </c>
      <c r="I64" s="322">
        <f t="shared" si="8"/>
        <v>5.9</v>
      </c>
      <c r="J64" s="217">
        <f t="shared" si="5"/>
        <v>6.96</v>
      </c>
      <c r="K64" s="333">
        <f t="shared" si="6"/>
        <v>1947</v>
      </c>
      <c r="L64" s="217">
        <f t="shared" si="7"/>
        <v>2297.46</v>
      </c>
      <c r="M64" s="190"/>
      <c r="N64" s="426"/>
    </row>
    <row r="65" spans="1:14" s="179" customFormat="1" ht="15.75" customHeight="1">
      <c r="A65" s="528"/>
      <c r="B65" s="396" t="s">
        <v>193</v>
      </c>
      <c r="C65" s="240" t="s">
        <v>557</v>
      </c>
      <c r="D65" s="240" t="s">
        <v>630</v>
      </c>
      <c r="E65" s="441">
        <v>280</v>
      </c>
      <c r="F65" s="258" t="s">
        <v>515</v>
      </c>
      <c r="G65" s="455" t="s">
        <v>715</v>
      </c>
      <c r="H65" s="267">
        <v>6.7</v>
      </c>
      <c r="I65" s="324">
        <f t="shared" si="8"/>
        <v>6.7</v>
      </c>
      <c r="J65" s="270">
        <f t="shared" si="5"/>
        <v>7.91</v>
      </c>
      <c r="K65" s="335">
        <f t="shared" si="6"/>
        <v>1876</v>
      </c>
      <c r="L65" s="270">
        <f t="shared" si="7"/>
        <v>2213.6799999999998</v>
      </c>
      <c r="M65" s="190"/>
      <c r="N65" s="426"/>
    </row>
    <row r="66" spans="1:14" s="179" customFormat="1" ht="15.75" customHeight="1">
      <c r="A66" s="527" t="s">
        <v>670</v>
      </c>
      <c r="B66" s="397" t="s">
        <v>195</v>
      </c>
      <c r="C66" s="295" t="s">
        <v>614</v>
      </c>
      <c r="D66" s="295" t="s">
        <v>630</v>
      </c>
      <c r="E66" s="442">
        <v>670</v>
      </c>
      <c r="F66" s="301" t="s">
        <v>515</v>
      </c>
      <c r="G66" s="453" t="s">
        <v>715</v>
      </c>
      <c r="H66" s="265">
        <v>5.5</v>
      </c>
      <c r="I66" s="329">
        <f t="shared" si="8"/>
        <v>5.5</v>
      </c>
      <c r="J66" s="302">
        <f t="shared" si="5"/>
        <v>6.49</v>
      </c>
      <c r="K66" s="340">
        <f t="shared" si="6"/>
        <v>3685</v>
      </c>
      <c r="L66" s="302">
        <f t="shared" si="7"/>
        <v>4348.3</v>
      </c>
      <c r="M66" s="190"/>
      <c r="N66" s="426"/>
    </row>
    <row r="67" spans="1:14" s="179" customFormat="1" ht="15.75" customHeight="1">
      <c r="A67" s="527"/>
      <c r="B67" s="395" t="s">
        <v>196</v>
      </c>
      <c r="C67" s="238" t="s">
        <v>614</v>
      </c>
      <c r="D67" s="238" t="s">
        <v>630</v>
      </c>
      <c r="E67" s="437">
        <v>440</v>
      </c>
      <c r="F67" s="254" t="s">
        <v>515</v>
      </c>
      <c r="G67" s="454" t="s">
        <v>715</v>
      </c>
      <c r="H67" s="266">
        <v>6.2</v>
      </c>
      <c r="I67" s="322">
        <f t="shared" si="8"/>
        <v>6.2</v>
      </c>
      <c r="J67" s="217">
        <f t="shared" si="5"/>
        <v>7.32</v>
      </c>
      <c r="K67" s="333">
        <f t="shared" si="6"/>
        <v>2728</v>
      </c>
      <c r="L67" s="217">
        <f t="shared" si="7"/>
        <v>3219.04</v>
      </c>
      <c r="M67" s="190"/>
      <c r="N67" s="426"/>
    </row>
    <row r="68" spans="1:14" s="179" customFormat="1" ht="15.75" customHeight="1">
      <c r="A68" s="527"/>
      <c r="B68" s="395" t="s">
        <v>197</v>
      </c>
      <c r="C68" s="238" t="s">
        <v>614</v>
      </c>
      <c r="D68" s="238" t="s">
        <v>630</v>
      </c>
      <c r="E68" s="437">
        <v>400</v>
      </c>
      <c r="F68" s="254" t="s">
        <v>515</v>
      </c>
      <c r="G68" s="454" t="s">
        <v>715</v>
      </c>
      <c r="H68" s="266">
        <v>6.7</v>
      </c>
      <c r="I68" s="322">
        <f t="shared" si="8"/>
        <v>6.7</v>
      </c>
      <c r="J68" s="217">
        <f t="shared" si="5"/>
        <v>7.91</v>
      </c>
      <c r="K68" s="333">
        <f t="shared" si="6"/>
        <v>2680</v>
      </c>
      <c r="L68" s="217">
        <f t="shared" si="7"/>
        <v>3162.3999999999996</v>
      </c>
      <c r="M68" s="190"/>
      <c r="N68" s="426"/>
    </row>
    <row r="69" spans="1:14" s="179" customFormat="1" ht="15.75" customHeight="1">
      <c r="A69" s="527"/>
      <c r="B69" s="395" t="s">
        <v>198</v>
      </c>
      <c r="C69" s="238" t="s">
        <v>614</v>
      </c>
      <c r="D69" s="238" t="s">
        <v>630</v>
      </c>
      <c r="E69" s="437">
        <v>320</v>
      </c>
      <c r="F69" s="254" t="s">
        <v>515</v>
      </c>
      <c r="G69" s="454" t="s">
        <v>715</v>
      </c>
      <c r="H69" s="266">
        <v>7</v>
      </c>
      <c r="I69" s="322">
        <f t="shared" si="8"/>
        <v>7</v>
      </c>
      <c r="J69" s="217">
        <f t="shared" si="5"/>
        <v>8.26</v>
      </c>
      <c r="K69" s="333">
        <f t="shared" si="6"/>
        <v>2240</v>
      </c>
      <c r="L69" s="217">
        <f t="shared" si="7"/>
        <v>2643.2</v>
      </c>
      <c r="M69" s="190"/>
      <c r="N69" s="426"/>
    </row>
    <row r="70" spans="1:14" s="179" customFormat="1" ht="15.75" customHeight="1">
      <c r="A70" s="527"/>
      <c r="B70" s="395" t="s">
        <v>199</v>
      </c>
      <c r="C70" s="238" t="s">
        <v>614</v>
      </c>
      <c r="D70" s="238" t="s">
        <v>630</v>
      </c>
      <c r="E70" s="437">
        <v>290</v>
      </c>
      <c r="F70" s="254" t="s">
        <v>515</v>
      </c>
      <c r="G70" s="454" t="s">
        <v>715</v>
      </c>
      <c r="H70" s="266">
        <v>7.7</v>
      </c>
      <c r="I70" s="322">
        <f t="shared" si="8"/>
        <v>7.7</v>
      </c>
      <c r="J70" s="217">
        <f t="shared" si="5"/>
        <v>9.09</v>
      </c>
      <c r="K70" s="333">
        <f t="shared" si="6"/>
        <v>2233</v>
      </c>
      <c r="L70" s="217">
        <f t="shared" si="7"/>
        <v>2634.94</v>
      </c>
      <c r="M70" s="190"/>
      <c r="N70" s="426"/>
    </row>
    <row r="71" spans="1:14" s="179" customFormat="1" ht="15.75" customHeight="1">
      <c r="A71" s="527"/>
      <c r="B71" s="395" t="s">
        <v>200</v>
      </c>
      <c r="C71" s="238" t="s">
        <v>558</v>
      </c>
      <c r="D71" s="238" t="s">
        <v>630</v>
      </c>
      <c r="E71" s="437">
        <v>250</v>
      </c>
      <c r="F71" s="254" t="s">
        <v>515</v>
      </c>
      <c r="G71" s="454" t="s">
        <v>715</v>
      </c>
      <c r="H71" s="266">
        <v>7.9</v>
      </c>
      <c r="I71" s="322">
        <f t="shared" si="8"/>
        <v>7.9</v>
      </c>
      <c r="J71" s="217">
        <f t="shared" si="5"/>
        <v>9.32</v>
      </c>
      <c r="K71" s="333">
        <f t="shared" si="6"/>
        <v>1975</v>
      </c>
      <c r="L71" s="217">
        <f t="shared" si="7"/>
        <v>2330.5</v>
      </c>
      <c r="M71" s="190"/>
      <c r="N71" s="426"/>
    </row>
    <row r="72" spans="1:14" s="179" customFormat="1" ht="15.75" customHeight="1">
      <c r="A72" s="527"/>
      <c r="B72" s="398" t="s">
        <v>201</v>
      </c>
      <c r="C72" s="243" t="s">
        <v>614</v>
      </c>
      <c r="D72" s="243" t="s">
        <v>630</v>
      </c>
      <c r="E72" s="443">
        <v>250</v>
      </c>
      <c r="F72" s="264" t="s">
        <v>515</v>
      </c>
      <c r="G72" s="456" t="s">
        <v>715</v>
      </c>
      <c r="H72" s="268">
        <v>8.4</v>
      </c>
      <c r="I72" s="327">
        <f t="shared" si="8"/>
        <v>8.4</v>
      </c>
      <c r="J72" s="220">
        <f t="shared" si="5"/>
        <v>9.91</v>
      </c>
      <c r="K72" s="338">
        <f t="shared" si="6"/>
        <v>2100</v>
      </c>
      <c r="L72" s="220">
        <f t="shared" si="7"/>
        <v>2478</v>
      </c>
      <c r="M72" s="190"/>
      <c r="N72" s="426"/>
    </row>
    <row r="73" spans="1:14" s="179" customFormat="1" ht="15.75" customHeight="1">
      <c r="A73" s="530" t="s">
        <v>349</v>
      </c>
      <c r="B73" s="429" t="s">
        <v>202</v>
      </c>
      <c r="C73" s="242" t="s">
        <v>559</v>
      </c>
      <c r="D73" s="242" t="s">
        <v>630</v>
      </c>
      <c r="E73" s="440">
        <v>500</v>
      </c>
      <c r="F73" s="262" t="s">
        <v>515</v>
      </c>
      <c r="G73" s="457" t="s">
        <v>715</v>
      </c>
      <c r="H73" s="269">
        <v>3.2</v>
      </c>
      <c r="I73" s="326">
        <f t="shared" si="8"/>
        <v>3.2</v>
      </c>
      <c r="J73" s="226">
        <f t="shared" si="5"/>
        <v>3.78</v>
      </c>
      <c r="K73" s="337">
        <f t="shared" si="6"/>
        <v>1600</v>
      </c>
      <c r="L73" s="226">
        <f t="shared" si="7"/>
        <v>1888</v>
      </c>
      <c r="M73" s="190"/>
      <c r="N73" s="426"/>
    </row>
    <row r="74" spans="1:14" s="179" customFormat="1" ht="15.75" customHeight="1">
      <c r="A74" s="527"/>
      <c r="B74" s="395" t="s">
        <v>203</v>
      </c>
      <c r="C74" s="238" t="s">
        <v>560</v>
      </c>
      <c r="D74" s="238" t="s">
        <v>630</v>
      </c>
      <c r="E74" s="437">
        <v>500</v>
      </c>
      <c r="F74" s="254" t="s">
        <v>515</v>
      </c>
      <c r="G74" s="454" t="s">
        <v>715</v>
      </c>
      <c r="H74" s="266">
        <v>3.9000000000000004</v>
      </c>
      <c r="I74" s="322">
        <f t="shared" si="8"/>
        <v>3.9</v>
      </c>
      <c r="J74" s="217">
        <f t="shared" si="5"/>
        <v>4.5999999999999996</v>
      </c>
      <c r="K74" s="333">
        <f t="shared" si="6"/>
        <v>1950</v>
      </c>
      <c r="L74" s="217">
        <f t="shared" si="7"/>
        <v>2301</v>
      </c>
      <c r="M74" s="190"/>
      <c r="N74" s="426"/>
    </row>
    <row r="75" spans="1:14" s="179" customFormat="1" ht="15.75" customHeight="1">
      <c r="A75" s="527"/>
      <c r="B75" s="395" t="s">
        <v>204</v>
      </c>
      <c r="C75" s="238" t="s">
        <v>561</v>
      </c>
      <c r="D75" s="238" t="s">
        <v>630</v>
      </c>
      <c r="E75" s="437">
        <v>500</v>
      </c>
      <c r="F75" s="254" t="s">
        <v>515</v>
      </c>
      <c r="G75" s="454" t="s">
        <v>715</v>
      </c>
      <c r="H75" s="266">
        <v>5.1000000000000005</v>
      </c>
      <c r="I75" s="322">
        <f t="shared" si="8"/>
        <v>5.0999999999999996</v>
      </c>
      <c r="J75" s="217">
        <f t="shared" si="5"/>
        <v>6.02</v>
      </c>
      <c r="K75" s="333">
        <f t="shared" si="6"/>
        <v>2550</v>
      </c>
      <c r="L75" s="217">
        <f t="shared" si="7"/>
        <v>3009</v>
      </c>
      <c r="M75" s="190"/>
      <c r="N75" s="426"/>
    </row>
    <row r="76" spans="1:14" s="179" customFormat="1" ht="15.75" customHeight="1">
      <c r="A76" s="527"/>
      <c r="B76" s="395" t="s">
        <v>205</v>
      </c>
      <c r="C76" s="238" t="s">
        <v>562</v>
      </c>
      <c r="D76" s="238" t="s">
        <v>630</v>
      </c>
      <c r="E76" s="437">
        <v>500</v>
      </c>
      <c r="F76" s="254" t="s">
        <v>515</v>
      </c>
      <c r="G76" s="454" t="s">
        <v>715</v>
      </c>
      <c r="H76" s="266">
        <v>7.3000000000000007</v>
      </c>
      <c r="I76" s="322">
        <f t="shared" si="8"/>
        <v>7.3</v>
      </c>
      <c r="J76" s="217">
        <f t="shared" si="5"/>
        <v>8.61</v>
      </c>
      <c r="K76" s="333">
        <f t="shared" si="6"/>
        <v>3650</v>
      </c>
      <c r="L76" s="217">
        <f t="shared" si="7"/>
        <v>4307</v>
      </c>
      <c r="M76" s="190"/>
      <c r="N76" s="426"/>
    </row>
    <row r="77" spans="1:14" s="179" customFormat="1" ht="15.75" customHeight="1">
      <c r="A77" s="527"/>
      <c r="B77" s="395" t="s">
        <v>206</v>
      </c>
      <c r="C77" s="238" t="s">
        <v>563</v>
      </c>
      <c r="D77" s="238" t="s">
        <v>630</v>
      </c>
      <c r="E77" s="437">
        <v>350</v>
      </c>
      <c r="F77" s="254" t="s">
        <v>515</v>
      </c>
      <c r="G77" s="454" t="s">
        <v>715</v>
      </c>
      <c r="H77" s="266">
        <v>9.2000000000000011</v>
      </c>
      <c r="I77" s="322">
        <f t="shared" si="8"/>
        <v>9.1999999999999993</v>
      </c>
      <c r="J77" s="217">
        <f t="shared" si="5"/>
        <v>10.86</v>
      </c>
      <c r="K77" s="333">
        <f t="shared" si="6"/>
        <v>3220</v>
      </c>
      <c r="L77" s="217">
        <f t="shared" si="7"/>
        <v>3799.6</v>
      </c>
      <c r="M77" s="190"/>
      <c r="N77" s="426"/>
    </row>
    <row r="78" spans="1:14" s="179" customFormat="1" ht="15.75" customHeight="1">
      <c r="A78" s="527"/>
      <c r="B78" s="395" t="s">
        <v>207</v>
      </c>
      <c r="C78" s="238" t="s">
        <v>564</v>
      </c>
      <c r="D78" s="238" t="s">
        <v>630</v>
      </c>
      <c r="E78" s="437">
        <v>250</v>
      </c>
      <c r="F78" s="254" t="s">
        <v>515</v>
      </c>
      <c r="G78" s="454" t="s">
        <v>715</v>
      </c>
      <c r="H78" s="266">
        <v>16.2</v>
      </c>
      <c r="I78" s="322">
        <f t="shared" si="8"/>
        <v>16.2</v>
      </c>
      <c r="J78" s="217">
        <f t="shared" si="5"/>
        <v>19.12</v>
      </c>
      <c r="K78" s="333">
        <f t="shared" si="6"/>
        <v>4050</v>
      </c>
      <c r="L78" s="217">
        <f t="shared" si="7"/>
        <v>4779</v>
      </c>
      <c r="M78" s="190"/>
      <c r="N78" s="426"/>
    </row>
    <row r="79" spans="1:14" s="179" customFormat="1" ht="15.75" customHeight="1">
      <c r="A79" s="528"/>
      <c r="B79" s="396" t="s">
        <v>208</v>
      </c>
      <c r="C79" s="240" t="s">
        <v>565</v>
      </c>
      <c r="D79" s="240" t="s">
        <v>630</v>
      </c>
      <c r="E79" s="441">
        <v>200</v>
      </c>
      <c r="F79" s="258" t="s">
        <v>515</v>
      </c>
      <c r="G79" s="455" t="s">
        <v>715</v>
      </c>
      <c r="H79" s="267">
        <v>23.3</v>
      </c>
      <c r="I79" s="324">
        <f t="shared" si="8"/>
        <v>23.3</v>
      </c>
      <c r="J79" s="270">
        <f t="shared" si="5"/>
        <v>27.49</v>
      </c>
      <c r="K79" s="335">
        <f t="shared" si="6"/>
        <v>4660</v>
      </c>
      <c r="L79" s="270">
        <f t="shared" si="7"/>
        <v>5498.7999999999993</v>
      </c>
      <c r="M79" s="190"/>
      <c r="N79" s="426"/>
    </row>
    <row r="80" spans="1:14" s="179" customFormat="1" ht="15.75" customHeight="1">
      <c r="A80" s="527" t="s">
        <v>350</v>
      </c>
      <c r="B80" s="397" t="s">
        <v>209</v>
      </c>
      <c r="C80" s="295" t="s">
        <v>566</v>
      </c>
      <c r="D80" s="295" t="s">
        <v>630</v>
      </c>
      <c r="E80" s="442">
        <v>500</v>
      </c>
      <c r="F80" s="301" t="s">
        <v>515</v>
      </c>
      <c r="G80" s="453" t="s">
        <v>715</v>
      </c>
      <c r="H80" s="265">
        <v>2.9000000000000004</v>
      </c>
      <c r="I80" s="329">
        <f t="shared" si="8"/>
        <v>2.9</v>
      </c>
      <c r="J80" s="302">
        <f t="shared" si="5"/>
        <v>3.42</v>
      </c>
      <c r="K80" s="340">
        <f t="shared" si="6"/>
        <v>1450</v>
      </c>
      <c r="L80" s="302">
        <f t="shared" si="7"/>
        <v>1711</v>
      </c>
      <c r="M80" s="190"/>
      <c r="N80" s="426"/>
    </row>
    <row r="81" spans="1:14" s="179" customFormat="1" ht="15.75" customHeight="1">
      <c r="A81" s="527"/>
      <c r="B81" s="395" t="s">
        <v>210</v>
      </c>
      <c r="C81" s="238" t="s">
        <v>567</v>
      </c>
      <c r="D81" s="238" t="s">
        <v>630</v>
      </c>
      <c r="E81" s="437">
        <v>500</v>
      </c>
      <c r="F81" s="254" t="s">
        <v>515</v>
      </c>
      <c r="G81" s="454" t="s">
        <v>715</v>
      </c>
      <c r="H81" s="266">
        <v>3.5</v>
      </c>
      <c r="I81" s="322">
        <f t="shared" si="8"/>
        <v>3.5</v>
      </c>
      <c r="J81" s="217">
        <f t="shared" si="5"/>
        <v>4.13</v>
      </c>
      <c r="K81" s="333">
        <f t="shared" si="6"/>
        <v>1750</v>
      </c>
      <c r="L81" s="217">
        <f t="shared" si="7"/>
        <v>2065</v>
      </c>
      <c r="M81" s="190"/>
      <c r="N81" s="426"/>
    </row>
    <row r="82" spans="1:14" s="179" customFormat="1" ht="15.75" customHeight="1">
      <c r="A82" s="527"/>
      <c r="B82" s="395" t="s">
        <v>211</v>
      </c>
      <c r="C82" s="238" t="s">
        <v>568</v>
      </c>
      <c r="D82" s="238" t="s">
        <v>630</v>
      </c>
      <c r="E82" s="437">
        <v>500</v>
      </c>
      <c r="F82" s="254" t="s">
        <v>515</v>
      </c>
      <c r="G82" s="454" t="s">
        <v>715</v>
      </c>
      <c r="H82" s="266">
        <v>4.3</v>
      </c>
      <c r="I82" s="322">
        <f t="shared" si="8"/>
        <v>4.3</v>
      </c>
      <c r="J82" s="217">
        <f t="shared" si="5"/>
        <v>5.07</v>
      </c>
      <c r="K82" s="333">
        <f t="shared" si="6"/>
        <v>2150</v>
      </c>
      <c r="L82" s="217">
        <f t="shared" si="7"/>
        <v>2537</v>
      </c>
      <c r="M82" s="190"/>
      <c r="N82" s="426"/>
    </row>
    <row r="83" spans="1:14" s="179" customFormat="1" ht="15.75" customHeight="1">
      <c r="A83" s="527"/>
      <c r="B83" s="395" t="s">
        <v>212</v>
      </c>
      <c r="C83" s="238" t="s">
        <v>569</v>
      </c>
      <c r="D83" s="238" t="s">
        <v>630</v>
      </c>
      <c r="E83" s="437">
        <v>500</v>
      </c>
      <c r="F83" s="254" t="s">
        <v>515</v>
      </c>
      <c r="G83" s="454" t="s">
        <v>715</v>
      </c>
      <c r="H83" s="266">
        <v>6.1000000000000005</v>
      </c>
      <c r="I83" s="322">
        <f t="shared" si="8"/>
        <v>6.1</v>
      </c>
      <c r="J83" s="217">
        <f t="shared" si="5"/>
        <v>7.2</v>
      </c>
      <c r="K83" s="333">
        <f t="shared" si="6"/>
        <v>3050</v>
      </c>
      <c r="L83" s="217">
        <f t="shared" si="7"/>
        <v>3599</v>
      </c>
      <c r="M83" s="190"/>
      <c r="N83" s="426"/>
    </row>
    <row r="84" spans="1:14" s="179" customFormat="1" ht="15.75" customHeight="1">
      <c r="A84" s="527"/>
      <c r="B84" s="395" t="s">
        <v>213</v>
      </c>
      <c r="C84" s="238" t="s">
        <v>570</v>
      </c>
      <c r="D84" s="238" t="s">
        <v>630</v>
      </c>
      <c r="E84" s="437">
        <v>500</v>
      </c>
      <c r="F84" s="254" t="s">
        <v>515</v>
      </c>
      <c r="G84" s="454" t="s">
        <v>715</v>
      </c>
      <c r="H84" s="266">
        <v>8.8000000000000007</v>
      </c>
      <c r="I84" s="322">
        <f t="shared" si="8"/>
        <v>8.8000000000000007</v>
      </c>
      <c r="J84" s="217">
        <f t="shared" si="5"/>
        <v>10.38</v>
      </c>
      <c r="K84" s="333">
        <f t="shared" si="6"/>
        <v>4400</v>
      </c>
      <c r="L84" s="217">
        <f t="shared" si="7"/>
        <v>5192</v>
      </c>
      <c r="M84" s="190"/>
      <c r="N84" s="426"/>
    </row>
    <row r="85" spans="1:14" s="179" customFormat="1" ht="15.75" customHeight="1">
      <c r="A85" s="527"/>
      <c r="B85" s="398" t="s">
        <v>214</v>
      </c>
      <c r="C85" s="243" t="s">
        <v>571</v>
      </c>
      <c r="D85" s="243" t="s">
        <v>630</v>
      </c>
      <c r="E85" s="443">
        <v>1000</v>
      </c>
      <c r="F85" s="264" t="s">
        <v>515</v>
      </c>
      <c r="G85" s="456" t="s">
        <v>715</v>
      </c>
      <c r="H85" s="268">
        <v>14.600000000000001</v>
      </c>
      <c r="I85" s="327">
        <f t="shared" si="8"/>
        <v>14.6</v>
      </c>
      <c r="J85" s="220">
        <f t="shared" si="5"/>
        <v>17.23</v>
      </c>
      <c r="K85" s="338">
        <f t="shared" si="6"/>
        <v>14600</v>
      </c>
      <c r="L85" s="220">
        <f t="shared" si="7"/>
        <v>17228</v>
      </c>
      <c r="M85" s="190"/>
      <c r="N85" s="426"/>
    </row>
    <row r="86" spans="1:14" s="179" customFormat="1" ht="15.75" customHeight="1">
      <c r="A86" s="530" t="s">
        <v>215</v>
      </c>
      <c r="B86" s="429" t="s">
        <v>216</v>
      </c>
      <c r="C86" s="242" t="s">
        <v>572</v>
      </c>
      <c r="D86" s="242" t="s">
        <v>630</v>
      </c>
      <c r="E86" s="440">
        <v>1200</v>
      </c>
      <c r="F86" s="262" t="s">
        <v>515</v>
      </c>
      <c r="G86" s="457" t="s">
        <v>715</v>
      </c>
      <c r="H86" s="269">
        <v>7.2</v>
      </c>
      <c r="I86" s="326">
        <f t="shared" si="8"/>
        <v>7.2</v>
      </c>
      <c r="J86" s="226">
        <f t="shared" si="5"/>
        <v>8.5</v>
      </c>
      <c r="K86" s="337">
        <f t="shared" si="6"/>
        <v>8640</v>
      </c>
      <c r="L86" s="226">
        <f t="shared" si="7"/>
        <v>10195.199999999999</v>
      </c>
      <c r="M86" s="190"/>
      <c r="N86" s="426"/>
    </row>
    <row r="87" spans="1:14" s="179" customFormat="1" ht="15.75" customHeight="1">
      <c r="A87" s="527"/>
      <c r="B87" s="395" t="s">
        <v>217</v>
      </c>
      <c r="C87" s="238" t="s">
        <v>573</v>
      </c>
      <c r="D87" s="238" t="s">
        <v>630</v>
      </c>
      <c r="E87" s="437">
        <v>1000</v>
      </c>
      <c r="F87" s="254" t="s">
        <v>515</v>
      </c>
      <c r="G87" s="454" t="s">
        <v>715</v>
      </c>
      <c r="H87" s="266">
        <v>8</v>
      </c>
      <c r="I87" s="322">
        <f t="shared" si="8"/>
        <v>8</v>
      </c>
      <c r="J87" s="217">
        <f t="shared" si="5"/>
        <v>9.44</v>
      </c>
      <c r="K87" s="333">
        <f t="shared" si="6"/>
        <v>8000</v>
      </c>
      <c r="L87" s="217">
        <f t="shared" si="7"/>
        <v>9440</v>
      </c>
      <c r="M87" s="190"/>
      <c r="N87" s="426"/>
    </row>
    <row r="88" spans="1:14" s="179" customFormat="1" ht="15.75" customHeight="1">
      <c r="A88" s="527"/>
      <c r="B88" s="395" t="s">
        <v>218</v>
      </c>
      <c r="C88" s="238" t="s">
        <v>574</v>
      </c>
      <c r="D88" s="238" t="s">
        <v>630</v>
      </c>
      <c r="E88" s="437">
        <v>1000</v>
      </c>
      <c r="F88" s="254" t="s">
        <v>515</v>
      </c>
      <c r="G88" s="454" t="s">
        <v>715</v>
      </c>
      <c r="H88" s="266">
        <v>9.8000000000000007</v>
      </c>
      <c r="I88" s="322">
        <f t="shared" si="8"/>
        <v>9.8000000000000007</v>
      </c>
      <c r="J88" s="217">
        <f t="shared" si="5"/>
        <v>11.56</v>
      </c>
      <c r="K88" s="333">
        <f t="shared" si="6"/>
        <v>9800</v>
      </c>
      <c r="L88" s="217">
        <f t="shared" si="7"/>
        <v>11564</v>
      </c>
      <c r="M88" s="190"/>
      <c r="N88" s="426"/>
    </row>
    <row r="89" spans="1:14" s="179" customFormat="1" ht="15.75" customHeight="1">
      <c r="A89" s="528"/>
      <c r="B89" s="396" t="s">
        <v>219</v>
      </c>
      <c r="C89" s="240" t="s">
        <v>614</v>
      </c>
      <c r="D89" s="240" t="s">
        <v>630</v>
      </c>
      <c r="E89" s="441">
        <v>800</v>
      </c>
      <c r="F89" s="258" t="s">
        <v>515</v>
      </c>
      <c r="G89" s="455" t="s">
        <v>715</v>
      </c>
      <c r="H89" s="267">
        <v>13.5</v>
      </c>
      <c r="I89" s="324">
        <f t="shared" ref="I89:I120" si="9">ROUND(H89*(1-$L$8),2)</f>
        <v>13.5</v>
      </c>
      <c r="J89" s="270">
        <f t="shared" ref="J89:J120" si="10">ROUND(I89*1.18,2)</f>
        <v>15.93</v>
      </c>
      <c r="K89" s="335">
        <f t="shared" ref="K89:K120" si="11">ROUND(E89*I89,2)</f>
        <v>10800</v>
      </c>
      <c r="L89" s="270">
        <f t="shared" ref="L89:L120" si="12">K89*1.18</f>
        <v>12744</v>
      </c>
      <c r="M89" s="190"/>
      <c r="N89" s="426"/>
    </row>
    <row r="90" spans="1:14" s="179" customFormat="1" ht="15.75" customHeight="1">
      <c r="A90" s="527" t="s">
        <v>73</v>
      </c>
      <c r="B90" s="397" t="s">
        <v>220</v>
      </c>
      <c r="C90" s="295" t="s">
        <v>614</v>
      </c>
      <c r="D90" s="295" t="s">
        <v>630</v>
      </c>
      <c r="E90" s="442">
        <v>500</v>
      </c>
      <c r="F90" s="301" t="s">
        <v>515</v>
      </c>
      <c r="G90" s="453" t="s">
        <v>715</v>
      </c>
      <c r="H90" s="265">
        <v>3.9000000000000004</v>
      </c>
      <c r="I90" s="329">
        <f t="shared" si="9"/>
        <v>3.9</v>
      </c>
      <c r="J90" s="302">
        <f t="shared" si="10"/>
        <v>4.5999999999999996</v>
      </c>
      <c r="K90" s="340">
        <f t="shared" si="11"/>
        <v>1950</v>
      </c>
      <c r="L90" s="302">
        <f t="shared" si="12"/>
        <v>2301</v>
      </c>
      <c r="M90" s="190"/>
      <c r="N90" s="426"/>
    </row>
    <row r="91" spans="1:14" s="179" customFormat="1" ht="15.75" customHeight="1">
      <c r="A91" s="527"/>
      <c r="B91" s="395" t="s">
        <v>221</v>
      </c>
      <c r="C91" s="238" t="s">
        <v>614</v>
      </c>
      <c r="D91" s="238" t="s">
        <v>630</v>
      </c>
      <c r="E91" s="437">
        <v>500</v>
      </c>
      <c r="F91" s="254" t="s">
        <v>515</v>
      </c>
      <c r="G91" s="454" t="s">
        <v>715</v>
      </c>
      <c r="H91" s="266">
        <v>4.2</v>
      </c>
      <c r="I91" s="322">
        <f t="shared" si="9"/>
        <v>4.2</v>
      </c>
      <c r="J91" s="217">
        <f t="shared" si="10"/>
        <v>4.96</v>
      </c>
      <c r="K91" s="333">
        <f t="shared" si="11"/>
        <v>2100</v>
      </c>
      <c r="L91" s="217">
        <f t="shared" si="12"/>
        <v>2478</v>
      </c>
      <c r="M91" s="190"/>
      <c r="N91" s="426"/>
    </row>
    <row r="92" spans="1:14" s="179" customFormat="1" ht="15.75" customHeight="1">
      <c r="A92" s="527"/>
      <c r="B92" s="398" t="s">
        <v>222</v>
      </c>
      <c r="C92" s="243" t="s">
        <v>614</v>
      </c>
      <c r="D92" s="243" t="s">
        <v>630</v>
      </c>
      <c r="E92" s="443">
        <v>500</v>
      </c>
      <c r="F92" s="264" t="s">
        <v>515</v>
      </c>
      <c r="G92" s="456" t="s">
        <v>715</v>
      </c>
      <c r="H92" s="268">
        <v>4.7</v>
      </c>
      <c r="I92" s="327">
        <f t="shared" si="9"/>
        <v>4.7</v>
      </c>
      <c r="J92" s="220">
        <f t="shared" si="10"/>
        <v>5.55</v>
      </c>
      <c r="K92" s="338">
        <f t="shared" si="11"/>
        <v>2350</v>
      </c>
      <c r="L92" s="220">
        <f t="shared" si="12"/>
        <v>2773</v>
      </c>
      <c r="M92" s="190"/>
      <c r="N92" s="426"/>
    </row>
    <row r="93" spans="1:14" s="179" customFormat="1" ht="15.75" customHeight="1">
      <c r="A93" s="530" t="s">
        <v>75</v>
      </c>
      <c r="B93" s="429" t="s">
        <v>223</v>
      </c>
      <c r="C93" s="242" t="s">
        <v>575</v>
      </c>
      <c r="D93" s="242" t="s">
        <v>630</v>
      </c>
      <c r="E93" s="440">
        <v>2500</v>
      </c>
      <c r="F93" s="262" t="s">
        <v>515</v>
      </c>
      <c r="G93" s="457" t="s">
        <v>715</v>
      </c>
      <c r="H93" s="269">
        <v>1.2000000000000002</v>
      </c>
      <c r="I93" s="326">
        <f t="shared" si="9"/>
        <v>1.2</v>
      </c>
      <c r="J93" s="226">
        <f t="shared" si="10"/>
        <v>1.42</v>
      </c>
      <c r="K93" s="337">
        <f t="shared" si="11"/>
        <v>3000</v>
      </c>
      <c r="L93" s="226">
        <f t="shared" si="12"/>
        <v>3540</v>
      </c>
      <c r="M93" s="190"/>
      <c r="N93" s="426"/>
    </row>
    <row r="94" spans="1:14" s="179" customFormat="1" ht="15.75" customHeight="1">
      <c r="A94" s="528"/>
      <c r="B94" s="396" t="s">
        <v>224</v>
      </c>
      <c r="C94" s="240" t="s">
        <v>576</v>
      </c>
      <c r="D94" s="240" t="s">
        <v>630</v>
      </c>
      <c r="E94" s="441">
        <v>2000</v>
      </c>
      <c r="F94" s="258" t="s">
        <v>515</v>
      </c>
      <c r="G94" s="455" t="s">
        <v>715</v>
      </c>
      <c r="H94" s="267">
        <v>1.5</v>
      </c>
      <c r="I94" s="324">
        <f t="shared" si="9"/>
        <v>1.5</v>
      </c>
      <c r="J94" s="270">
        <f t="shared" si="10"/>
        <v>1.77</v>
      </c>
      <c r="K94" s="335">
        <f t="shared" si="11"/>
        <v>3000</v>
      </c>
      <c r="L94" s="270">
        <f t="shared" si="12"/>
        <v>3540</v>
      </c>
      <c r="M94" s="190"/>
      <c r="N94" s="426"/>
    </row>
    <row r="95" spans="1:14" s="179" customFormat="1" ht="15.75" customHeight="1">
      <c r="A95" s="527" t="s">
        <v>76</v>
      </c>
      <c r="B95" s="397" t="s">
        <v>77</v>
      </c>
      <c r="C95" s="295" t="s">
        <v>577</v>
      </c>
      <c r="D95" s="295" t="s">
        <v>514</v>
      </c>
      <c r="E95" s="442">
        <v>180</v>
      </c>
      <c r="F95" s="301" t="s">
        <v>610</v>
      </c>
      <c r="G95" s="453" t="s">
        <v>715</v>
      </c>
      <c r="H95" s="265">
        <v>60.5</v>
      </c>
      <c r="I95" s="329">
        <f t="shared" si="9"/>
        <v>60.5</v>
      </c>
      <c r="J95" s="302">
        <f t="shared" si="10"/>
        <v>71.39</v>
      </c>
      <c r="K95" s="340">
        <f t="shared" si="11"/>
        <v>10890</v>
      </c>
      <c r="L95" s="302">
        <f t="shared" si="12"/>
        <v>12850.199999999999</v>
      </c>
      <c r="M95" s="190"/>
      <c r="N95" s="426"/>
    </row>
    <row r="96" spans="1:14" s="179" customFormat="1" ht="15.75" customHeight="1">
      <c r="A96" s="527"/>
      <c r="B96" s="395" t="s">
        <v>79</v>
      </c>
      <c r="C96" s="238" t="s">
        <v>578</v>
      </c>
      <c r="D96" s="238" t="s">
        <v>514</v>
      </c>
      <c r="E96" s="437">
        <v>150</v>
      </c>
      <c r="F96" s="254" t="s">
        <v>610</v>
      </c>
      <c r="G96" s="454" t="s">
        <v>715</v>
      </c>
      <c r="H96" s="266">
        <v>71.8</v>
      </c>
      <c r="I96" s="322">
        <f t="shared" si="9"/>
        <v>71.8</v>
      </c>
      <c r="J96" s="217">
        <f t="shared" si="10"/>
        <v>84.72</v>
      </c>
      <c r="K96" s="333">
        <f t="shared" si="11"/>
        <v>10770</v>
      </c>
      <c r="L96" s="217">
        <f t="shared" si="12"/>
        <v>12708.599999999999</v>
      </c>
      <c r="M96" s="190"/>
      <c r="N96" s="426"/>
    </row>
    <row r="97" spans="1:14" s="179" customFormat="1" ht="15.75" customHeight="1">
      <c r="A97" s="527"/>
      <c r="B97" s="395" t="s">
        <v>264</v>
      </c>
      <c r="C97" s="238" t="s">
        <v>579</v>
      </c>
      <c r="D97" s="238" t="s">
        <v>514</v>
      </c>
      <c r="E97" s="437">
        <v>72</v>
      </c>
      <c r="F97" s="254" t="s">
        <v>610</v>
      </c>
      <c r="G97" s="454" t="s">
        <v>715</v>
      </c>
      <c r="H97" s="266">
        <v>75</v>
      </c>
      <c r="I97" s="322">
        <f t="shared" si="9"/>
        <v>75</v>
      </c>
      <c r="J97" s="217">
        <f t="shared" si="10"/>
        <v>88.5</v>
      </c>
      <c r="K97" s="333">
        <f t="shared" si="11"/>
        <v>5400</v>
      </c>
      <c r="L97" s="217">
        <f t="shared" si="12"/>
        <v>6372</v>
      </c>
      <c r="M97" s="190"/>
      <c r="N97" s="426"/>
    </row>
    <row r="98" spans="1:14" s="179" customFormat="1" ht="15.75" customHeight="1">
      <c r="A98" s="527"/>
      <c r="B98" s="395" t="s">
        <v>265</v>
      </c>
      <c r="C98" s="238" t="s">
        <v>614</v>
      </c>
      <c r="D98" s="238" t="s">
        <v>514</v>
      </c>
      <c r="E98" s="437">
        <v>72</v>
      </c>
      <c r="F98" s="254" t="s">
        <v>610</v>
      </c>
      <c r="G98" s="454" t="s">
        <v>715</v>
      </c>
      <c r="H98" s="266">
        <v>89.5</v>
      </c>
      <c r="I98" s="322">
        <f t="shared" si="9"/>
        <v>89.5</v>
      </c>
      <c r="J98" s="217">
        <f t="shared" si="10"/>
        <v>105.61</v>
      </c>
      <c r="K98" s="333">
        <f t="shared" si="11"/>
        <v>6444</v>
      </c>
      <c r="L98" s="217">
        <f t="shared" si="12"/>
        <v>7603.9199999999992</v>
      </c>
      <c r="M98" s="190"/>
      <c r="N98" s="426"/>
    </row>
    <row r="99" spans="1:14" s="179" customFormat="1" ht="15.75" customHeight="1">
      <c r="A99" s="527"/>
      <c r="B99" s="398" t="s">
        <v>80</v>
      </c>
      <c r="C99" s="243" t="s">
        <v>580</v>
      </c>
      <c r="D99" s="243" t="s">
        <v>514</v>
      </c>
      <c r="E99" s="443">
        <v>300</v>
      </c>
      <c r="F99" s="264" t="s">
        <v>610</v>
      </c>
      <c r="G99" s="456" t="s">
        <v>715</v>
      </c>
      <c r="H99" s="268">
        <v>30.1</v>
      </c>
      <c r="I99" s="327">
        <f t="shared" si="9"/>
        <v>30.1</v>
      </c>
      <c r="J99" s="220">
        <f t="shared" si="10"/>
        <v>35.520000000000003</v>
      </c>
      <c r="K99" s="338">
        <f t="shared" si="11"/>
        <v>9030</v>
      </c>
      <c r="L99" s="220">
        <f t="shared" si="12"/>
        <v>10655.4</v>
      </c>
      <c r="M99" s="190"/>
      <c r="N99" s="426"/>
    </row>
    <row r="100" spans="1:14" s="179" customFormat="1" ht="15.75" customHeight="1">
      <c r="A100" s="530" t="s">
        <v>81</v>
      </c>
      <c r="B100" s="429" t="s">
        <v>225</v>
      </c>
      <c r="C100" s="242" t="s">
        <v>581</v>
      </c>
      <c r="D100" s="242" t="s">
        <v>630</v>
      </c>
      <c r="E100" s="440">
        <v>1000</v>
      </c>
      <c r="F100" s="262" t="s">
        <v>515</v>
      </c>
      <c r="G100" s="457" t="s">
        <v>715</v>
      </c>
      <c r="H100" s="269">
        <v>4.5</v>
      </c>
      <c r="I100" s="326">
        <f t="shared" si="9"/>
        <v>4.5</v>
      </c>
      <c r="J100" s="226">
        <f t="shared" si="10"/>
        <v>5.31</v>
      </c>
      <c r="K100" s="337">
        <f t="shared" si="11"/>
        <v>4500</v>
      </c>
      <c r="L100" s="226">
        <f t="shared" si="12"/>
        <v>5310</v>
      </c>
      <c r="M100" s="190"/>
      <c r="N100" s="426"/>
    </row>
    <row r="101" spans="1:14" s="179" customFormat="1" ht="15.75" customHeight="1">
      <c r="A101" s="528"/>
      <c r="B101" s="396" t="s">
        <v>226</v>
      </c>
      <c r="C101" s="243" t="s">
        <v>614</v>
      </c>
      <c r="D101" s="243" t="s">
        <v>630</v>
      </c>
      <c r="E101" s="443">
        <v>500</v>
      </c>
      <c r="F101" s="258" t="s">
        <v>515</v>
      </c>
      <c r="G101" s="455" t="s">
        <v>715</v>
      </c>
      <c r="H101" s="267">
        <v>5.2</v>
      </c>
      <c r="I101" s="324">
        <f t="shared" si="9"/>
        <v>5.2</v>
      </c>
      <c r="J101" s="270">
        <f t="shared" si="10"/>
        <v>6.14</v>
      </c>
      <c r="K101" s="335">
        <f t="shared" si="11"/>
        <v>2600</v>
      </c>
      <c r="L101" s="270">
        <f t="shared" si="12"/>
        <v>3068</v>
      </c>
      <c r="M101" s="190"/>
      <c r="N101" s="426"/>
    </row>
    <row r="102" spans="1:14" s="179" customFormat="1" ht="15.75" customHeight="1">
      <c r="A102" s="527" t="s">
        <v>152</v>
      </c>
      <c r="B102" s="397" t="s">
        <v>227</v>
      </c>
      <c r="C102" s="242" t="s">
        <v>582</v>
      </c>
      <c r="D102" s="242" t="s">
        <v>630</v>
      </c>
      <c r="E102" s="440">
        <v>800</v>
      </c>
      <c r="F102" s="301" t="s">
        <v>515</v>
      </c>
      <c r="G102" s="453" t="s">
        <v>715</v>
      </c>
      <c r="H102" s="265">
        <v>2.7</v>
      </c>
      <c r="I102" s="329">
        <f t="shared" si="9"/>
        <v>2.7</v>
      </c>
      <c r="J102" s="302">
        <f t="shared" si="10"/>
        <v>3.19</v>
      </c>
      <c r="K102" s="340">
        <f t="shared" si="11"/>
        <v>2160</v>
      </c>
      <c r="L102" s="302">
        <f t="shared" si="12"/>
        <v>2548.7999999999997</v>
      </c>
      <c r="M102" s="190"/>
      <c r="N102" s="426"/>
    </row>
    <row r="103" spans="1:14" s="179" customFormat="1" ht="15.75" customHeight="1">
      <c r="A103" s="527"/>
      <c r="B103" s="398" t="s">
        <v>228</v>
      </c>
      <c r="C103" s="243" t="s">
        <v>583</v>
      </c>
      <c r="D103" s="243" t="s">
        <v>630</v>
      </c>
      <c r="E103" s="443">
        <v>400</v>
      </c>
      <c r="F103" s="264" t="s">
        <v>515</v>
      </c>
      <c r="G103" s="456" t="s">
        <v>715</v>
      </c>
      <c r="H103" s="268">
        <v>4.1000000000000005</v>
      </c>
      <c r="I103" s="327">
        <f t="shared" si="9"/>
        <v>4.0999999999999996</v>
      </c>
      <c r="J103" s="220">
        <f t="shared" si="10"/>
        <v>4.84</v>
      </c>
      <c r="K103" s="338">
        <f t="shared" si="11"/>
        <v>1640</v>
      </c>
      <c r="L103" s="220">
        <f t="shared" si="12"/>
        <v>1935.1999999999998</v>
      </c>
      <c r="M103" s="190"/>
      <c r="N103" s="426"/>
    </row>
    <row r="104" spans="1:14" s="179" customFormat="1" ht="15.75" customHeight="1">
      <c r="A104" s="527" t="s">
        <v>82</v>
      </c>
      <c r="B104" s="397" t="s">
        <v>83</v>
      </c>
      <c r="C104" s="295" t="s">
        <v>584</v>
      </c>
      <c r="D104" s="295" t="s">
        <v>630</v>
      </c>
      <c r="E104" s="442">
        <v>1</v>
      </c>
      <c r="F104" s="301" t="s">
        <v>515</v>
      </c>
      <c r="G104" s="453" t="s">
        <v>715</v>
      </c>
      <c r="H104" s="265">
        <v>3036</v>
      </c>
      <c r="I104" s="329">
        <f t="shared" si="9"/>
        <v>3036</v>
      </c>
      <c r="J104" s="302">
        <f t="shared" si="10"/>
        <v>3582.48</v>
      </c>
      <c r="K104" s="340">
        <f t="shared" si="11"/>
        <v>3036</v>
      </c>
      <c r="L104" s="302">
        <f t="shared" si="12"/>
        <v>3582.48</v>
      </c>
      <c r="M104" s="190"/>
      <c r="N104" s="426"/>
    </row>
    <row r="105" spans="1:14" s="179" customFormat="1" ht="15.75" customHeight="1">
      <c r="A105" s="527"/>
      <c r="B105" s="395" t="s">
        <v>84</v>
      </c>
      <c r="C105" s="238" t="s">
        <v>585</v>
      </c>
      <c r="D105" s="238" t="s">
        <v>630</v>
      </c>
      <c r="E105" s="437">
        <v>1</v>
      </c>
      <c r="F105" s="254" t="s">
        <v>515</v>
      </c>
      <c r="G105" s="454" t="s">
        <v>715</v>
      </c>
      <c r="H105" s="266">
        <v>2694</v>
      </c>
      <c r="I105" s="322">
        <f t="shared" si="9"/>
        <v>2694</v>
      </c>
      <c r="J105" s="217">
        <f t="shared" si="10"/>
        <v>3178.92</v>
      </c>
      <c r="K105" s="333">
        <f t="shared" si="11"/>
        <v>2694</v>
      </c>
      <c r="L105" s="217">
        <f t="shared" si="12"/>
        <v>3178.9199999999996</v>
      </c>
      <c r="M105" s="190"/>
      <c r="N105" s="426"/>
    </row>
    <row r="106" spans="1:14" s="179" customFormat="1" ht="15.75" customHeight="1">
      <c r="A106" s="527"/>
      <c r="B106" s="395" t="s">
        <v>85</v>
      </c>
      <c r="C106" s="238" t="s">
        <v>586</v>
      </c>
      <c r="D106" s="238" t="s">
        <v>630</v>
      </c>
      <c r="E106" s="437">
        <v>1</v>
      </c>
      <c r="F106" s="254" t="s">
        <v>515</v>
      </c>
      <c r="G106" s="454" t="s">
        <v>715</v>
      </c>
      <c r="H106" s="266">
        <v>3036</v>
      </c>
      <c r="I106" s="322">
        <f t="shared" si="9"/>
        <v>3036</v>
      </c>
      <c r="J106" s="217">
        <f t="shared" si="10"/>
        <v>3582.48</v>
      </c>
      <c r="K106" s="333">
        <f t="shared" si="11"/>
        <v>3036</v>
      </c>
      <c r="L106" s="217">
        <f t="shared" si="12"/>
        <v>3582.48</v>
      </c>
      <c r="M106" s="190"/>
      <c r="N106" s="426"/>
    </row>
    <row r="107" spans="1:14" s="179" customFormat="1" ht="15.75" customHeight="1">
      <c r="A107" s="527"/>
      <c r="B107" s="395" t="s">
        <v>86</v>
      </c>
      <c r="C107" s="238" t="s">
        <v>587</v>
      </c>
      <c r="D107" s="238" t="s">
        <v>630</v>
      </c>
      <c r="E107" s="437">
        <v>1</v>
      </c>
      <c r="F107" s="254" t="s">
        <v>515</v>
      </c>
      <c r="G107" s="454" t="s">
        <v>715</v>
      </c>
      <c r="H107" s="266">
        <v>3966</v>
      </c>
      <c r="I107" s="322">
        <f t="shared" si="9"/>
        <v>3966</v>
      </c>
      <c r="J107" s="217">
        <f t="shared" si="10"/>
        <v>4679.88</v>
      </c>
      <c r="K107" s="333">
        <f t="shared" si="11"/>
        <v>3966</v>
      </c>
      <c r="L107" s="217">
        <f t="shared" si="12"/>
        <v>4679.88</v>
      </c>
      <c r="M107" s="190"/>
      <c r="N107" s="426"/>
    </row>
    <row r="108" spans="1:14" s="179" customFormat="1" ht="15.75" customHeight="1">
      <c r="A108" s="527"/>
      <c r="B108" s="395" t="s">
        <v>87</v>
      </c>
      <c r="C108" s="238" t="s">
        <v>588</v>
      </c>
      <c r="D108" s="238" t="s">
        <v>630</v>
      </c>
      <c r="E108" s="437">
        <v>1</v>
      </c>
      <c r="F108" s="254" t="s">
        <v>515</v>
      </c>
      <c r="G108" s="454" t="s">
        <v>715</v>
      </c>
      <c r="H108" s="266">
        <v>3574</v>
      </c>
      <c r="I108" s="322">
        <f t="shared" si="9"/>
        <v>3574</v>
      </c>
      <c r="J108" s="217">
        <f t="shared" si="10"/>
        <v>4217.32</v>
      </c>
      <c r="K108" s="333">
        <f t="shared" si="11"/>
        <v>3574</v>
      </c>
      <c r="L108" s="217">
        <f t="shared" si="12"/>
        <v>4217.32</v>
      </c>
      <c r="M108" s="190"/>
      <c r="N108" s="426"/>
    </row>
    <row r="109" spans="1:14" s="179" customFormat="1" ht="15.75" customHeight="1">
      <c r="A109" s="527"/>
      <c r="B109" s="395" t="s">
        <v>88</v>
      </c>
      <c r="C109" s="238" t="s">
        <v>589</v>
      </c>
      <c r="D109" s="238" t="s">
        <v>630</v>
      </c>
      <c r="E109" s="437">
        <v>1</v>
      </c>
      <c r="F109" s="254" t="s">
        <v>515</v>
      </c>
      <c r="G109" s="454" t="s">
        <v>715</v>
      </c>
      <c r="H109" s="266">
        <v>3966</v>
      </c>
      <c r="I109" s="322">
        <f t="shared" si="9"/>
        <v>3966</v>
      </c>
      <c r="J109" s="217">
        <f t="shared" si="10"/>
        <v>4679.88</v>
      </c>
      <c r="K109" s="333">
        <f t="shared" si="11"/>
        <v>3966</v>
      </c>
      <c r="L109" s="217">
        <f t="shared" si="12"/>
        <v>4679.88</v>
      </c>
      <c r="M109" s="190"/>
      <c r="N109" s="426"/>
    </row>
    <row r="110" spans="1:14" s="179" customFormat="1" ht="15.75" customHeight="1">
      <c r="A110" s="527"/>
      <c r="B110" s="398" t="s">
        <v>405</v>
      </c>
      <c r="C110" s="243" t="s">
        <v>590</v>
      </c>
      <c r="D110" s="243" t="s">
        <v>630</v>
      </c>
      <c r="E110" s="443">
        <v>1</v>
      </c>
      <c r="F110" s="264" t="s">
        <v>515</v>
      </c>
      <c r="G110" s="456" t="s">
        <v>715</v>
      </c>
      <c r="H110" s="268">
        <v>4156</v>
      </c>
      <c r="I110" s="327">
        <f t="shared" si="9"/>
        <v>4156</v>
      </c>
      <c r="J110" s="220">
        <f t="shared" si="10"/>
        <v>4904.08</v>
      </c>
      <c r="K110" s="338">
        <f t="shared" si="11"/>
        <v>4156</v>
      </c>
      <c r="L110" s="220">
        <f t="shared" si="12"/>
        <v>4904.08</v>
      </c>
      <c r="M110" s="190"/>
      <c r="N110" s="426"/>
    </row>
    <row r="111" spans="1:14" s="179" customFormat="1" ht="15.75" customHeight="1">
      <c r="A111" s="528" t="s">
        <v>156</v>
      </c>
      <c r="B111" s="397" t="s">
        <v>326</v>
      </c>
      <c r="C111" s="295" t="s">
        <v>591</v>
      </c>
      <c r="D111" s="295" t="s">
        <v>630</v>
      </c>
      <c r="E111" s="442">
        <v>12</v>
      </c>
      <c r="F111" s="301" t="s">
        <v>515</v>
      </c>
      <c r="G111" s="453" t="s">
        <v>715</v>
      </c>
      <c r="H111" s="265">
        <v>452.5</v>
      </c>
      <c r="I111" s="329">
        <f t="shared" si="9"/>
        <v>452.5</v>
      </c>
      <c r="J111" s="302">
        <f t="shared" si="10"/>
        <v>533.95000000000005</v>
      </c>
      <c r="K111" s="340">
        <f t="shared" si="11"/>
        <v>5430</v>
      </c>
      <c r="L111" s="302">
        <f t="shared" si="12"/>
        <v>6407.4</v>
      </c>
      <c r="M111" s="190"/>
      <c r="N111" s="426"/>
    </row>
    <row r="112" spans="1:14" s="179" customFormat="1" ht="15.75" customHeight="1">
      <c r="A112" s="529"/>
      <c r="B112" s="395" t="s">
        <v>262</v>
      </c>
      <c r="C112" s="238" t="s">
        <v>592</v>
      </c>
      <c r="D112" s="238" t="s">
        <v>631</v>
      </c>
      <c r="E112" s="437">
        <v>50</v>
      </c>
      <c r="F112" s="254" t="s">
        <v>515</v>
      </c>
      <c r="G112" s="454" t="s">
        <v>715</v>
      </c>
      <c r="H112" s="266">
        <v>719.30000000000007</v>
      </c>
      <c r="I112" s="322">
        <v>719.5</v>
      </c>
      <c r="J112" s="217">
        <f t="shared" si="10"/>
        <v>849.01</v>
      </c>
      <c r="K112" s="333">
        <f t="shared" si="11"/>
        <v>35975</v>
      </c>
      <c r="L112" s="217">
        <f t="shared" si="12"/>
        <v>42450.5</v>
      </c>
      <c r="M112" s="190"/>
      <c r="N112" s="426"/>
    </row>
    <row r="113" spans="1:14" s="179" customFormat="1" ht="15.75" customHeight="1">
      <c r="A113" s="529"/>
      <c r="B113" s="395" t="s">
        <v>260</v>
      </c>
      <c r="C113" s="238" t="s">
        <v>593</v>
      </c>
      <c r="D113" s="238" t="s">
        <v>630</v>
      </c>
      <c r="E113" s="437">
        <v>1</v>
      </c>
      <c r="F113" s="254" t="s">
        <v>515</v>
      </c>
      <c r="G113" s="454" t="s">
        <v>715</v>
      </c>
      <c r="H113" s="266">
        <v>300.7</v>
      </c>
      <c r="I113" s="322">
        <v>301</v>
      </c>
      <c r="J113" s="217">
        <f t="shared" si="10"/>
        <v>355.18</v>
      </c>
      <c r="K113" s="333">
        <f t="shared" si="11"/>
        <v>301</v>
      </c>
      <c r="L113" s="217">
        <f t="shared" si="12"/>
        <v>355.18</v>
      </c>
      <c r="M113" s="190"/>
      <c r="N113" s="426"/>
    </row>
    <row r="114" spans="1:14" s="179" customFormat="1" ht="15.75" customHeight="1">
      <c r="A114" s="529"/>
      <c r="B114" s="395" t="s">
        <v>261</v>
      </c>
      <c r="C114" s="238" t="s">
        <v>594</v>
      </c>
      <c r="D114" s="238" t="s">
        <v>630</v>
      </c>
      <c r="E114" s="437">
        <v>1</v>
      </c>
      <c r="F114" s="254" t="s">
        <v>515</v>
      </c>
      <c r="G114" s="454" t="s">
        <v>715</v>
      </c>
      <c r="H114" s="266">
        <v>609.1</v>
      </c>
      <c r="I114" s="322">
        <v>309</v>
      </c>
      <c r="J114" s="217">
        <f t="shared" si="10"/>
        <v>364.62</v>
      </c>
      <c r="K114" s="333">
        <f t="shared" si="11"/>
        <v>309</v>
      </c>
      <c r="L114" s="217">
        <f t="shared" si="12"/>
        <v>364.62</v>
      </c>
      <c r="M114" s="190"/>
      <c r="N114" s="426"/>
    </row>
    <row r="115" spans="1:14" s="179" customFormat="1" ht="15.75" customHeight="1">
      <c r="A115" s="529"/>
      <c r="B115" s="395" t="s">
        <v>404</v>
      </c>
      <c r="C115" s="238" t="s">
        <v>595</v>
      </c>
      <c r="D115" s="238" t="s">
        <v>630</v>
      </c>
      <c r="E115" s="437">
        <v>13</v>
      </c>
      <c r="F115" s="254" t="s">
        <v>597</v>
      </c>
      <c r="G115" s="454" t="s">
        <v>715</v>
      </c>
      <c r="H115" s="266">
        <v>437.8</v>
      </c>
      <c r="I115" s="322">
        <v>438</v>
      </c>
      <c r="J115" s="217">
        <f t="shared" si="10"/>
        <v>516.84</v>
      </c>
      <c r="K115" s="333">
        <f t="shared" si="11"/>
        <v>5694</v>
      </c>
      <c r="L115" s="217">
        <f t="shared" si="12"/>
        <v>6718.92</v>
      </c>
      <c r="M115" s="190"/>
      <c r="N115" s="426"/>
    </row>
    <row r="116" spans="1:14" s="179" customFormat="1" ht="15.75" customHeight="1">
      <c r="A116" s="529"/>
      <c r="B116" s="395" t="s">
        <v>98</v>
      </c>
      <c r="C116" s="238" t="s">
        <v>596</v>
      </c>
      <c r="D116" s="238" t="s">
        <v>515</v>
      </c>
      <c r="E116" s="437">
        <v>1</v>
      </c>
      <c r="F116" s="254" t="s">
        <v>515</v>
      </c>
      <c r="G116" s="454" t="s">
        <v>715</v>
      </c>
      <c r="H116" s="266">
        <v>363478</v>
      </c>
      <c r="I116" s="322">
        <f t="shared" si="9"/>
        <v>363478</v>
      </c>
      <c r="J116" s="217">
        <f t="shared" si="10"/>
        <v>428904.04</v>
      </c>
      <c r="K116" s="333">
        <f t="shared" si="11"/>
        <v>363478</v>
      </c>
      <c r="L116" s="217">
        <f t="shared" si="12"/>
        <v>428904.04</v>
      </c>
      <c r="M116" s="190"/>
      <c r="N116" s="426"/>
    </row>
    <row r="117" spans="1:14" s="179" customFormat="1" ht="15.75" customHeight="1">
      <c r="A117" s="529"/>
      <c r="B117" s="395" t="s">
        <v>406</v>
      </c>
      <c r="C117" s="433" t="s">
        <v>626</v>
      </c>
      <c r="D117" s="238" t="s">
        <v>630</v>
      </c>
      <c r="E117" s="437">
        <v>75</v>
      </c>
      <c r="F117" s="254" t="s">
        <v>515</v>
      </c>
      <c r="G117" s="454" t="s">
        <v>715</v>
      </c>
      <c r="H117" s="266">
        <v>27.8</v>
      </c>
      <c r="I117" s="322">
        <f t="shared" si="9"/>
        <v>27.8</v>
      </c>
      <c r="J117" s="217">
        <f t="shared" si="10"/>
        <v>32.799999999999997</v>
      </c>
      <c r="K117" s="333">
        <f t="shared" si="11"/>
        <v>2085</v>
      </c>
      <c r="L117" s="217">
        <f t="shared" si="12"/>
        <v>2460.2999999999997</v>
      </c>
      <c r="M117" s="190"/>
      <c r="N117" s="426"/>
    </row>
    <row r="118" spans="1:14" s="179" customFormat="1" ht="15.75" customHeight="1">
      <c r="A118" s="529"/>
      <c r="B118" s="395" t="s">
        <v>407</v>
      </c>
      <c r="C118" s="433" t="s">
        <v>627</v>
      </c>
      <c r="D118" s="238" t="s">
        <v>630</v>
      </c>
      <c r="E118" s="437">
        <v>50</v>
      </c>
      <c r="F118" s="254" t="s">
        <v>515</v>
      </c>
      <c r="G118" s="454" t="s">
        <v>715</v>
      </c>
      <c r="H118" s="266">
        <v>30.400000000000002</v>
      </c>
      <c r="I118" s="322">
        <f t="shared" si="9"/>
        <v>30.4</v>
      </c>
      <c r="J118" s="217">
        <f t="shared" si="10"/>
        <v>35.869999999999997</v>
      </c>
      <c r="K118" s="333">
        <f t="shared" si="11"/>
        <v>1520</v>
      </c>
      <c r="L118" s="217">
        <f t="shared" si="12"/>
        <v>1793.6</v>
      </c>
      <c r="M118" s="190"/>
      <c r="N118" s="426"/>
    </row>
    <row r="119" spans="1:14" s="179" customFormat="1" ht="15.75" customHeight="1">
      <c r="A119" s="529"/>
      <c r="B119" s="395" t="s">
        <v>408</v>
      </c>
      <c r="C119" s="433" t="s">
        <v>628</v>
      </c>
      <c r="D119" s="238" t="s">
        <v>630</v>
      </c>
      <c r="E119" s="437">
        <v>50</v>
      </c>
      <c r="F119" s="254" t="s">
        <v>515</v>
      </c>
      <c r="G119" s="454" t="s">
        <v>715</v>
      </c>
      <c r="H119" s="266">
        <v>34.5</v>
      </c>
      <c r="I119" s="322">
        <f t="shared" si="9"/>
        <v>34.5</v>
      </c>
      <c r="J119" s="217">
        <f t="shared" si="10"/>
        <v>40.71</v>
      </c>
      <c r="K119" s="333">
        <f t="shared" si="11"/>
        <v>1725</v>
      </c>
      <c r="L119" s="217">
        <f t="shared" si="12"/>
        <v>2035.5</v>
      </c>
      <c r="M119" s="190"/>
      <c r="N119" s="426"/>
    </row>
    <row r="120" spans="1:14" s="179" customFormat="1" ht="15.75" customHeight="1">
      <c r="A120" s="530"/>
      <c r="B120" s="398" t="s">
        <v>409</v>
      </c>
      <c r="C120" s="432" t="s">
        <v>629</v>
      </c>
      <c r="D120" s="243" t="s">
        <v>630</v>
      </c>
      <c r="E120" s="443">
        <v>50</v>
      </c>
      <c r="F120" s="264" t="s">
        <v>515</v>
      </c>
      <c r="G120" s="456" t="s">
        <v>715</v>
      </c>
      <c r="H120" s="268">
        <v>45.300000000000004</v>
      </c>
      <c r="I120" s="327">
        <f t="shared" si="9"/>
        <v>45.3</v>
      </c>
      <c r="J120" s="220">
        <f t="shared" si="10"/>
        <v>53.45</v>
      </c>
      <c r="K120" s="338">
        <f t="shared" si="11"/>
        <v>2265</v>
      </c>
      <c r="L120" s="220">
        <f t="shared" si="12"/>
        <v>2672.7</v>
      </c>
      <c r="M120" s="190"/>
      <c r="N120" s="426"/>
    </row>
    <row r="121" spans="1:14" s="421" customFormat="1" ht="23.25" customHeight="1">
      <c r="A121" s="533" t="s">
        <v>635</v>
      </c>
      <c r="B121" s="534"/>
      <c r="C121" s="534"/>
      <c r="D121" s="534"/>
      <c r="E121" s="534"/>
      <c r="F121" s="534"/>
      <c r="G121" s="534"/>
      <c r="H121" s="534"/>
      <c r="I121" s="534"/>
      <c r="J121" s="534"/>
      <c r="K121" s="534"/>
      <c r="L121" s="535"/>
      <c r="M121" s="190"/>
      <c r="N121" s="190"/>
    </row>
    <row r="122" spans="1:14" s="179" customFormat="1" ht="15.75" customHeight="1">
      <c r="A122" s="528" t="s">
        <v>39</v>
      </c>
      <c r="B122" s="397" t="s">
        <v>671</v>
      </c>
      <c r="C122" s="445" t="s">
        <v>641</v>
      </c>
      <c r="D122" s="295" t="s">
        <v>630</v>
      </c>
      <c r="E122" s="442">
        <v>450</v>
      </c>
      <c r="F122" s="301" t="s">
        <v>515</v>
      </c>
      <c r="G122" s="453" t="s">
        <v>715</v>
      </c>
      <c r="H122" s="265">
        <v>5.7</v>
      </c>
      <c r="I122" s="329">
        <f t="shared" ref="I122:I164" si="13">ROUND(H122*(1-$L$8),2)</f>
        <v>5.7</v>
      </c>
      <c r="J122" s="302">
        <f t="shared" ref="J122:J164" si="14">ROUND(I122*1.18,2)</f>
        <v>6.73</v>
      </c>
      <c r="K122" s="340">
        <f t="shared" ref="K122:K164" si="15">ROUND(E122*I122,2)</f>
        <v>2565</v>
      </c>
      <c r="L122" s="302">
        <f t="shared" ref="L122:L164" si="16">K122*1.18</f>
        <v>3026.7</v>
      </c>
      <c r="M122" s="426"/>
      <c r="N122" s="426"/>
    </row>
    <row r="123" spans="1:14" s="179" customFormat="1" ht="15.75" customHeight="1">
      <c r="A123" s="529"/>
      <c r="B123" s="395" t="s">
        <v>672</v>
      </c>
      <c r="C123" s="446" t="s">
        <v>642</v>
      </c>
      <c r="D123" s="238" t="s">
        <v>630</v>
      </c>
      <c r="E123" s="437">
        <v>400</v>
      </c>
      <c r="F123" s="254" t="s">
        <v>515</v>
      </c>
      <c r="G123" s="454" t="s">
        <v>715</v>
      </c>
      <c r="H123" s="266">
        <v>6.6000000000000005</v>
      </c>
      <c r="I123" s="322">
        <f t="shared" si="13"/>
        <v>6.6</v>
      </c>
      <c r="J123" s="217">
        <f t="shared" si="14"/>
        <v>7.79</v>
      </c>
      <c r="K123" s="333">
        <f t="shared" si="15"/>
        <v>2640</v>
      </c>
      <c r="L123" s="217">
        <f t="shared" si="16"/>
        <v>3115.2</v>
      </c>
      <c r="M123" s="426"/>
      <c r="N123" s="426"/>
    </row>
    <row r="124" spans="1:14" s="179" customFormat="1" ht="15.75" customHeight="1">
      <c r="A124" s="529"/>
      <c r="B124" s="395" t="s">
        <v>673</v>
      </c>
      <c r="C124" s="446" t="s">
        <v>643</v>
      </c>
      <c r="D124" s="238" t="s">
        <v>630</v>
      </c>
      <c r="E124" s="437">
        <v>380</v>
      </c>
      <c r="F124" s="254" t="s">
        <v>515</v>
      </c>
      <c r="G124" s="454" t="s">
        <v>715</v>
      </c>
      <c r="H124" s="266">
        <v>6.8000000000000007</v>
      </c>
      <c r="I124" s="322">
        <f t="shared" si="13"/>
        <v>6.8</v>
      </c>
      <c r="J124" s="217">
        <f t="shared" si="14"/>
        <v>8.02</v>
      </c>
      <c r="K124" s="333">
        <f t="shared" si="15"/>
        <v>2584</v>
      </c>
      <c r="L124" s="217">
        <f t="shared" si="16"/>
        <v>3049.12</v>
      </c>
      <c r="M124" s="426"/>
      <c r="N124" s="426"/>
    </row>
    <row r="125" spans="1:14" s="179" customFormat="1" ht="15.75" customHeight="1">
      <c r="A125" s="529"/>
      <c r="B125" s="395" t="s">
        <v>674</v>
      </c>
      <c r="C125" s="446" t="s">
        <v>644</v>
      </c>
      <c r="D125" s="238" t="s">
        <v>630</v>
      </c>
      <c r="E125" s="437">
        <v>370</v>
      </c>
      <c r="F125" s="254" t="s">
        <v>515</v>
      </c>
      <c r="G125" s="454" t="s">
        <v>715</v>
      </c>
      <c r="H125" s="266">
        <v>7.2</v>
      </c>
      <c r="I125" s="322">
        <f t="shared" si="13"/>
        <v>7.2</v>
      </c>
      <c r="J125" s="217">
        <f t="shared" si="14"/>
        <v>8.5</v>
      </c>
      <c r="K125" s="333">
        <f t="shared" si="15"/>
        <v>2664</v>
      </c>
      <c r="L125" s="217">
        <f t="shared" si="16"/>
        <v>3143.52</v>
      </c>
      <c r="M125" s="426"/>
      <c r="N125" s="426"/>
    </row>
    <row r="126" spans="1:14" s="179" customFormat="1" ht="15.75" customHeight="1">
      <c r="A126" s="529"/>
      <c r="B126" s="395" t="s">
        <v>675</v>
      </c>
      <c r="C126" s="446" t="s">
        <v>645</v>
      </c>
      <c r="D126" s="238" t="s">
        <v>630</v>
      </c>
      <c r="E126" s="437">
        <v>350</v>
      </c>
      <c r="F126" s="254" t="s">
        <v>515</v>
      </c>
      <c r="G126" s="454" t="s">
        <v>715</v>
      </c>
      <c r="H126" s="266">
        <v>7.6000000000000005</v>
      </c>
      <c r="I126" s="322">
        <f t="shared" si="13"/>
        <v>7.6</v>
      </c>
      <c r="J126" s="217">
        <f t="shared" si="14"/>
        <v>8.9700000000000006</v>
      </c>
      <c r="K126" s="333">
        <f t="shared" si="15"/>
        <v>2660</v>
      </c>
      <c r="L126" s="217">
        <f t="shared" si="16"/>
        <v>3138.7999999999997</v>
      </c>
      <c r="M126" s="426"/>
      <c r="N126" s="426"/>
    </row>
    <row r="127" spans="1:14" s="179" customFormat="1" ht="15.75" customHeight="1">
      <c r="A127" s="529"/>
      <c r="B127" s="395" t="s">
        <v>676</v>
      </c>
      <c r="C127" s="446" t="s">
        <v>646</v>
      </c>
      <c r="D127" s="238" t="s">
        <v>630</v>
      </c>
      <c r="E127" s="437">
        <v>300</v>
      </c>
      <c r="F127" s="254" t="s">
        <v>515</v>
      </c>
      <c r="G127" s="454" t="s">
        <v>715</v>
      </c>
      <c r="H127" s="266">
        <v>8.2000000000000011</v>
      </c>
      <c r="I127" s="322">
        <f t="shared" si="13"/>
        <v>8.1999999999999993</v>
      </c>
      <c r="J127" s="217">
        <f t="shared" si="14"/>
        <v>9.68</v>
      </c>
      <c r="K127" s="333">
        <f t="shared" si="15"/>
        <v>2460</v>
      </c>
      <c r="L127" s="217">
        <f t="shared" si="16"/>
        <v>2902.7999999999997</v>
      </c>
      <c r="M127" s="426"/>
      <c r="N127" s="426"/>
    </row>
    <row r="128" spans="1:14" s="179" customFormat="1" ht="15.75" customHeight="1">
      <c r="A128" s="529"/>
      <c r="B128" s="395" t="s">
        <v>677</v>
      </c>
      <c r="C128" s="446" t="s">
        <v>647</v>
      </c>
      <c r="D128" s="238" t="s">
        <v>630</v>
      </c>
      <c r="E128" s="437">
        <v>270</v>
      </c>
      <c r="F128" s="254" t="s">
        <v>515</v>
      </c>
      <c r="G128" s="454" t="s">
        <v>715</v>
      </c>
      <c r="H128" s="266">
        <v>8.5</v>
      </c>
      <c r="I128" s="322">
        <f t="shared" si="13"/>
        <v>8.5</v>
      </c>
      <c r="J128" s="217">
        <f t="shared" si="14"/>
        <v>10.029999999999999</v>
      </c>
      <c r="K128" s="333">
        <f t="shared" si="15"/>
        <v>2295</v>
      </c>
      <c r="L128" s="217">
        <f t="shared" si="16"/>
        <v>2708.1</v>
      </c>
      <c r="M128" s="426"/>
      <c r="N128" s="426"/>
    </row>
    <row r="129" spans="1:14" s="179" customFormat="1" ht="15.75" customHeight="1">
      <c r="A129" s="529"/>
      <c r="B129" s="395" t="s">
        <v>678</v>
      </c>
      <c r="C129" s="446" t="s">
        <v>648</v>
      </c>
      <c r="D129" s="238" t="s">
        <v>630</v>
      </c>
      <c r="E129" s="437">
        <v>230</v>
      </c>
      <c r="F129" s="254" t="s">
        <v>515</v>
      </c>
      <c r="G129" s="454" t="s">
        <v>715</v>
      </c>
      <c r="H129" s="266">
        <v>9.2000000000000011</v>
      </c>
      <c r="I129" s="322">
        <f t="shared" si="13"/>
        <v>9.1999999999999993</v>
      </c>
      <c r="J129" s="217">
        <f t="shared" si="14"/>
        <v>10.86</v>
      </c>
      <c r="K129" s="333">
        <f t="shared" si="15"/>
        <v>2116</v>
      </c>
      <c r="L129" s="217">
        <f t="shared" si="16"/>
        <v>2496.8799999999997</v>
      </c>
      <c r="M129" s="426"/>
      <c r="N129" s="426"/>
    </row>
    <row r="130" spans="1:14" s="179" customFormat="1" ht="15.75" customHeight="1">
      <c r="A130" s="529"/>
      <c r="B130" s="395" t="s">
        <v>679</v>
      </c>
      <c r="C130" s="447" t="s">
        <v>614</v>
      </c>
      <c r="D130" s="238" t="s">
        <v>630</v>
      </c>
      <c r="E130" s="437">
        <v>210</v>
      </c>
      <c r="F130" s="254" t="s">
        <v>515</v>
      </c>
      <c r="G130" s="454" t="s">
        <v>715</v>
      </c>
      <c r="H130" s="266">
        <v>10</v>
      </c>
      <c r="I130" s="322">
        <f t="shared" si="13"/>
        <v>10</v>
      </c>
      <c r="J130" s="217">
        <f t="shared" si="14"/>
        <v>11.8</v>
      </c>
      <c r="K130" s="333">
        <f t="shared" si="15"/>
        <v>2100</v>
      </c>
      <c r="L130" s="217">
        <f t="shared" si="16"/>
        <v>2478</v>
      </c>
      <c r="M130" s="426"/>
      <c r="N130" s="426"/>
    </row>
    <row r="131" spans="1:14" s="179" customFormat="1" ht="15.75" customHeight="1">
      <c r="A131" s="530"/>
      <c r="B131" s="398" t="s">
        <v>680</v>
      </c>
      <c r="C131" s="449" t="s">
        <v>649</v>
      </c>
      <c r="D131" s="243" t="s">
        <v>630</v>
      </c>
      <c r="E131" s="443">
        <v>200</v>
      </c>
      <c r="F131" s="264" t="s">
        <v>515</v>
      </c>
      <c r="G131" s="456" t="s">
        <v>715</v>
      </c>
      <c r="H131" s="268">
        <v>10.5</v>
      </c>
      <c r="I131" s="327">
        <f t="shared" si="13"/>
        <v>10.5</v>
      </c>
      <c r="J131" s="220">
        <f t="shared" si="14"/>
        <v>12.39</v>
      </c>
      <c r="K131" s="338">
        <f t="shared" si="15"/>
        <v>2100</v>
      </c>
      <c r="L131" s="220">
        <f t="shared" si="16"/>
        <v>2478</v>
      </c>
      <c r="M131" s="426"/>
      <c r="N131" s="426"/>
    </row>
    <row r="132" spans="1:14" s="179" customFormat="1" ht="15.75" customHeight="1">
      <c r="A132" s="528" t="s">
        <v>40</v>
      </c>
      <c r="B132" s="397" t="s">
        <v>681</v>
      </c>
      <c r="C132" s="445" t="s">
        <v>650</v>
      </c>
      <c r="D132" s="295" t="s">
        <v>630</v>
      </c>
      <c r="E132" s="442">
        <v>450</v>
      </c>
      <c r="F132" s="301" t="s">
        <v>515</v>
      </c>
      <c r="G132" s="453" t="s">
        <v>715</v>
      </c>
      <c r="H132" s="265">
        <v>4.8000000000000007</v>
      </c>
      <c r="I132" s="329">
        <f t="shared" si="13"/>
        <v>4.8</v>
      </c>
      <c r="J132" s="302">
        <f t="shared" si="14"/>
        <v>5.66</v>
      </c>
      <c r="K132" s="340">
        <f t="shared" si="15"/>
        <v>2160</v>
      </c>
      <c r="L132" s="302">
        <f t="shared" si="16"/>
        <v>2548.7999999999997</v>
      </c>
      <c r="M132" s="426"/>
      <c r="N132" s="426"/>
    </row>
    <row r="133" spans="1:14" s="179" customFormat="1" ht="15.75" customHeight="1">
      <c r="A133" s="529"/>
      <c r="B133" s="395" t="s">
        <v>682</v>
      </c>
      <c r="C133" s="446" t="s">
        <v>651</v>
      </c>
      <c r="D133" s="238" t="s">
        <v>630</v>
      </c>
      <c r="E133" s="437">
        <v>400</v>
      </c>
      <c r="F133" s="254" t="s">
        <v>515</v>
      </c>
      <c r="G133" s="454" t="s">
        <v>715</v>
      </c>
      <c r="H133" s="266">
        <v>5.3000000000000007</v>
      </c>
      <c r="I133" s="322">
        <f t="shared" si="13"/>
        <v>5.3</v>
      </c>
      <c r="J133" s="217">
        <f t="shared" si="14"/>
        <v>6.25</v>
      </c>
      <c r="K133" s="333">
        <f t="shared" si="15"/>
        <v>2120</v>
      </c>
      <c r="L133" s="217">
        <f t="shared" si="16"/>
        <v>2501.6</v>
      </c>
      <c r="M133" s="426"/>
      <c r="N133" s="426"/>
    </row>
    <row r="134" spans="1:14" s="179" customFormat="1" ht="15.75" customHeight="1">
      <c r="A134" s="529"/>
      <c r="B134" s="395" t="s">
        <v>683</v>
      </c>
      <c r="C134" s="446" t="s">
        <v>652</v>
      </c>
      <c r="D134" s="238" t="s">
        <v>630</v>
      </c>
      <c r="E134" s="437">
        <v>380</v>
      </c>
      <c r="F134" s="254" t="s">
        <v>515</v>
      </c>
      <c r="G134" s="454" t="s">
        <v>715</v>
      </c>
      <c r="H134" s="266">
        <v>5.9</v>
      </c>
      <c r="I134" s="322">
        <f t="shared" si="13"/>
        <v>5.9</v>
      </c>
      <c r="J134" s="217">
        <f t="shared" si="14"/>
        <v>6.96</v>
      </c>
      <c r="K134" s="333">
        <f t="shared" si="15"/>
        <v>2242</v>
      </c>
      <c r="L134" s="217">
        <f t="shared" si="16"/>
        <v>2645.56</v>
      </c>
      <c r="M134" s="426"/>
      <c r="N134" s="426"/>
    </row>
    <row r="135" spans="1:14" s="179" customFormat="1" ht="15.75" customHeight="1">
      <c r="A135" s="529"/>
      <c r="B135" s="395" t="s">
        <v>684</v>
      </c>
      <c r="C135" s="446" t="s">
        <v>653</v>
      </c>
      <c r="D135" s="238" t="s">
        <v>630</v>
      </c>
      <c r="E135" s="437">
        <v>370</v>
      </c>
      <c r="F135" s="254" t="s">
        <v>515</v>
      </c>
      <c r="G135" s="454" t="s">
        <v>715</v>
      </c>
      <c r="H135" s="266">
        <v>5.9</v>
      </c>
      <c r="I135" s="322">
        <f t="shared" si="13"/>
        <v>5.9</v>
      </c>
      <c r="J135" s="217">
        <f t="shared" si="14"/>
        <v>6.96</v>
      </c>
      <c r="K135" s="333">
        <f t="shared" si="15"/>
        <v>2183</v>
      </c>
      <c r="L135" s="217">
        <f t="shared" si="16"/>
        <v>2575.94</v>
      </c>
      <c r="M135" s="426"/>
      <c r="N135" s="426"/>
    </row>
    <row r="136" spans="1:14" s="179" customFormat="1" ht="15.75" customHeight="1">
      <c r="A136" s="529"/>
      <c r="B136" s="395" t="s">
        <v>685</v>
      </c>
      <c r="C136" s="446" t="s">
        <v>654</v>
      </c>
      <c r="D136" s="238" t="s">
        <v>630</v>
      </c>
      <c r="E136" s="437">
        <v>350</v>
      </c>
      <c r="F136" s="254" t="s">
        <v>515</v>
      </c>
      <c r="G136" s="454" t="s">
        <v>715</v>
      </c>
      <c r="H136" s="266">
        <v>6.2</v>
      </c>
      <c r="I136" s="322">
        <f t="shared" si="13"/>
        <v>6.2</v>
      </c>
      <c r="J136" s="217">
        <f t="shared" si="14"/>
        <v>7.32</v>
      </c>
      <c r="K136" s="333">
        <f t="shared" si="15"/>
        <v>2170</v>
      </c>
      <c r="L136" s="217">
        <f t="shared" si="16"/>
        <v>2560.6</v>
      </c>
      <c r="M136" s="426"/>
      <c r="N136" s="426"/>
    </row>
    <row r="137" spans="1:14" s="179" customFormat="1" ht="15.75" customHeight="1">
      <c r="A137" s="529"/>
      <c r="B137" s="395" t="s">
        <v>686</v>
      </c>
      <c r="C137" s="446" t="s">
        <v>655</v>
      </c>
      <c r="D137" s="238" t="s">
        <v>630</v>
      </c>
      <c r="E137" s="437">
        <v>300</v>
      </c>
      <c r="F137" s="254" t="s">
        <v>515</v>
      </c>
      <c r="G137" s="454" t="s">
        <v>715</v>
      </c>
      <c r="H137" s="266">
        <v>6.6000000000000005</v>
      </c>
      <c r="I137" s="322">
        <f t="shared" si="13"/>
        <v>6.6</v>
      </c>
      <c r="J137" s="217">
        <f t="shared" si="14"/>
        <v>7.79</v>
      </c>
      <c r="K137" s="333">
        <f t="shared" si="15"/>
        <v>1980</v>
      </c>
      <c r="L137" s="217">
        <f t="shared" si="16"/>
        <v>2336.4</v>
      </c>
      <c r="M137" s="426"/>
      <c r="N137" s="426"/>
    </row>
    <row r="138" spans="1:14" s="179" customFormat="1" ht="15.75" customHeight="1">
      <c r="A138" s="529"/>
      <c r="B138" s="395" t="s">
        <v>687</v>
      </c>
      <c r="C138" s="446" t="s">
        <v>656</v>
      </c>
      <c r="D138" s="238" t="s">
        <v>630</v>
      </c>
      <c r="E138" s="437">
        <v>270</v>
      </c>
      <c r="F138" s="254" t="s">
        <v>515</v>
      </c>
      <c r="G138" s="454" t="s">
        <v>715</v>
      </c>
      <c r="H138" s="266">
        <v>6.9</v>
      </c>
      <c r="I138" s="322">
        <f t="shared" si="13"/>
        <v>6.9</v>
      </c>
      <c r="J138" s="217">
        <f t="shared" si="14"/>
        <v>8.14</v>
      </c>
      <c r="K138" s="333">
        <f t="shared" si="15"/>
        <v>1863</v>
      </c>
      <c r="L138" s="217">
        <f t="shared" si="16"/>
        <v>2198.3399999999997</v>
      </c>
      <c r="M138" s="426"/>
      <c r="N138" s="426"/>
    </row>
    <row r="139" spans="1:14" s="179" customFormat="1" ht="15.75" customHeight="1">
      <c r="A139" s="529"/>
      <c r="B139" s="395" t="s">
        <v>688</v>
      </c>
      <c r="C139" s="448" t="s">
        <v>657</v>
      </c>
      <c r="D139" s="238" t="s">
        <v>630</v>
      </c>
      <c r="E139" s="437">
        <v>230</v>
      </c>
      <c r="F139" s="254" t="s">
        <v>515</v>
      </c>
      <c r="G139" s="454" t="s">
        <v>715</v>
      </c>
      <c r="H139" s="266">
        <v>7.4</v>
      </c>
      <c r="I139" s="322">
        <f t="shared" si="13"/>
        <v>7.4</v>
      </c>
      <c r="J139" s="217">
        <f t="shared" si="14"/>
        <v>8.73</v>
      </c>
      <c r="K139" s="333">
        <f t="shared" si="15"/>
        <v>1702</v>
      </c>
      <c r="L139" s="217">
        <f t="shared" si="16"/>
        <v>2008.36</v>
      </c>
      <c r="M139" s="426"/>
      <c r="N139" s="426"/>
    </row>
    <row r="140" spans="1:14" s="179" customFormat="1" ht="15.75" customHeight="1">
      <c r="A140" s="529"/>
      <c r="B140" s="395" t="s">
        <v>689</v>
      </c>
      <c r="C140" s="447" t="s">
        <v>614</v>
      </c>
      <c r="D140" s="238" t="s">
        <v>630</v>
      </c>
      <c r="E140" s="437">
        <v>210</v>
      </c>
      <c r="F140" s="254" t="s">
        <v>515</v>
      </c>
      <c r="G140" s="454" t="s">
        <v>715</v>
      </c>
      <c r="H140" s="266">
        <v>7.9</v>
      </c>
      <c r="I140" s="322">
        <f t="shared" si="13"/>
        <v>7.9</v>
      </c>
      <c r="J140" s="217">
        <f t="shared" si="14"/>
        <v>9.32</v>
      </c>
      <c r="K140" s="333">
        <f t="shared" si="15"/>
        <v>1659</v>
      </c>
      <c r="L140" s="217">
        <f t="shared" si="16"/>
        <v>1957.62</v>
      </c>
      <c r="M140" s="426"/>
      <c r="N140" s="426"/>
    </row>
    <row r="141" spans="1:14" s="179" customFormat="1" ht="15.75" customHeight="1">
      <c r="A141" s="530"/>
      <c r="B141" s="398" t="s">
        <v>690</v>
      </c>
      <c r="C141" s="449" t="s">
        <v>658</v>
      </c>
      <c r="D141" s="243" t="s">
        <v>630</v>
      </c>
      <c r="E141" s="443">
        <v>200</v>
      </c>
      <c r="F141" s="264" t="s">
        <v>515</v>
      </c>
      <c r="G141" s="456" t="s">
        <v>715</v>
      </c>
      <c r="H141" s="268">
        <v>8.4</v>
      </c>
      <c r="I141" s="327">
        <f t="shared" si="13"/>
        <v>8.4</v>
      </c>
      <c r="J141" s="220">
        <f t="shared" si="14"/>
        <v>9.91</v>
      </c>
      <c r="K141" s="338">
        <f t="shared" si="15"/>
        <v>1680</v>
      </c>
      <c r="L141" s="220">
        <f t="shared" si="16"/>
        <v>1982.3999999999999</v>
      </c>
      <c r="M141" s="426"/>
      <c r="N141" s="426"/>
    </row>
    <row r="142" spans="1:14" s="179" customFormat="1" ht="15.75" customHeight="1">
      <c r="A142" s="542" t="s">
        <v>49</v>
      </c>
      <c r="B142" s="397" t="s">
        <v>691</v>
      </c>
      <c r="C142" s="445" t="s">
        <v>659</v>
      </c>
      <c r="D142" s="295" t="s">
        <v>630</v>
      </c>
      <c r="E142" s="442">
        <v>1000</v>
      </c>
      <c r="F142" s="301" t="s">
        <v>515</v>
      </c>
      <c r="G142" s="453" t="s">
        <v>715</v>
      </c>
      <c r="H142" s="265">
        <v>3.4000000000000004</v>
      </c>
      <c r="I142" s="329">
        <f t="shared" si="13"/>
        <v>3.4</v>
      </c>
      <c r="J142" s="302">
        <f t="shared" si="14"/>
        <v>4.01</v>
      </c>
      <c r="K142" s="340">
        <f t="shared" si="15"/>
        <v>3400</v>
      </c>
      <c r="L142" s="302">
        <f t="shared" si="16"/>
        <v>4012</v>
      </c>
      <c r="M142" s="426"/>
      <c r="N142" s="426"/>
    </row>
    <row r="143" spans="1:14" s="179" customFormat="1" ht="15.75" customHeight="1">
      <c r="A143" s="543"/>
      <c r="B143" s="395" t="s">
        <v>692</v>
      </c>
      <c r="C143" s="446" t="s">
        <v>660</v>
      </c>
      <c r="D143" s="238" t="s">
        <v>630</v>
      </c>
      <c r="E143" s="437">
        <v>800</v>
      </c>
      <c r="F143" s="254" t="s">
        <v>515</v>
      </c>
      <c r="G143" s="454" t="s">
        <v>715</v>
      </c>
      <c r="H143" s="266">
        <v>3.9000000000000004</v>
      </c>
      <c r="I143" s="322">
        <f t="shared" si="13"/>
        <v>3.9</v>
      </c>
      <c r="J143" s="217">
        <f t="shared" si="14"/>
        <v>4.5999999999999996</v>
      </c>
      <c r="K143" s="333">
        <f t="shared" si="15"/>
        <v>3120</v>
      </c>
      <c r="L143" s="217">
        <f t="shared" si="16"/>
        <v>3681.6</v>
      </c>
      <c r="M143" s="426"/>
      <c r="N143" s="426"/>
    </row>
    <row r="144" spans="1:14" s="179" customFormat="1" ht="15.75" customHeight="1">
      <c r="A144" s="543"/>
      <c r="B144" s="395" t="s">
        <v>693</v>
      </c>
      <c r="C144" s="446" t="s">
        <v>661</v>
      </c>
      <c r="D144" s="238" t="s">
        <v>630</v>
      </c>
      <c r="E144" s="437">
        <v>650</v>
      </c>
      <c r="F144" s="254" t="s">
        <v>515</v>
      </c>
      <c r="G144" s="454" t="s">
        <v>715</v>
      </c>
      <c r="H144" s="266">
        <v>4.2</v>
      </c>
      <c r="I144" s="322">
        <f t="shared" si="13"/>
        <v>4.2</v>
      </c>
      <c r="J144" s="217">
        <f t="shared" si="14"/>
        <v>4.96</v>
      </c>
      <c r="K144" s="333">
        <f t="shared" si="15"/>
        <v>2730</v>
      </c>
      <c r="L144" s="217">
        <f t="shared" si="16"/>
        <v>3221.3999999999996</v>
      </c>
      <c r="M144" s="426"/>
      <c r="N144" s="426"/>
    </row>
    <row r="145" spans="1:15" s="179" customFormat="1" ht="15.75" customHeight="1">
      <c r="A145" s="543"/>
      <c r="B145" s="395" t="s">
        <v>694</v>
      </c>
      <c r="C145" s="446" t="s">
        <v>662</v>
      </c>
      <c r="D145" s="238" t="s">
        <v>630</v>
      </c>
      <c r="E145" s="437">
        <v>550</v>
      </c>
      <c r="F145" s="254" t="s">
        <v>515</v>
      </c>
      <c r="G145" s="454" t="s">
        <v>715</v>
      </c>
      <c r="H145" s="266">
        <v>4.4000000000000004</v>
      </c>
      <c r="I145" s="322">
        <f t="shared" si="13"/>
        <v>4.4000000000000004</v>
      </c>
      <c r="J145" s="217">
        <f t="shared" si="14"/>
        <v>5.19</v>
      </c>
      <c r="K145" s="333">
        <f t="shared" si="15"/>
        <v>2420</v>
      </c>
      <c r="L145" s="217">
        <f t="shared" si="16"/>
        <v>2855.6</v>
      </c>
      <c r="M145" s="426"/>
      <c r="N145" s="426"/>
    </row>
    <row r="146" spans="1:15" s="179" customFormat="1" ht="15.75" customHeight="1">
      <c r="A146" s="543"/>
      <c r="B146" s="395" t="s">
        <v>695</v>
      </c>
      <c r="C146" s="446" t="s">
        <v>663</v>
      </c>
      <c r="D146" s="238" t="s">
        <v>630</v>
      </c>
      <c r="E146" s="437">
        <v>450</v>
      </c>
      <c r="F146" s="254" t="s">
        <v>515</v>
      </c>
      <c r="G146" s="454" t="s">
        <v>715</v>
      </c>
      <c r="H146" s="266">
        <v>5.3000000000000007</v>
      </c>
      <c r="I146" s="322">
        <f t="shared" si="13"/>
        <v>5.3</v>
      </c>
      <c r="J146" s="217">
        <f t="shared" si="14"/>
        <v>6.25</v>
      </c>
      <c r="K146" s="333">
        <f t="shared" si="15"/>
        <v>2385</v>
      </c>
      <c r="L146" s="217">
        <f t="shared" si="16"/>
        <v>2814.2999999999997</v>
      </c>
      <c r="M146" s="426"/>
      <c r="N146" s="426"/>
    </row>
    <row r="147" spans="1:15" s="179" customFormat="1" ht="15.75" customHeight="1">
      <c r="A147" s="543"/>
      <c r="B147" s="395" t="s">
        <v>696</v>
      </c>
      <c r="C147" s="446" t="s">
        <v>664</v>
      </c>
      <c r="D147" s="238" t="s">
        <v>630</v>
      </c>
      <c r="E147" s="437">
        <v>320</v>
      </c>
      <c r="F147" s="254" t="s">
        <v>515</v>
      </c>
      <c r="G147" s="454" t="s">
        <v>715</v>
      </c>
      <c r="H147" s="266">
        <v>6.3000000000000007</v>
      </c>
      <c r="I147" s="322">
        <f t="shared" si="13"/>
        <v>6.3</v>
      </c>
      <c r="J147" s="217">
        <f t="shared" si="14"/>
        <v>7.43</v>
      </c>
      <c r="K147" s="333">
        <f t="shared" si="15"/>
        <v>2016</v>
      </c>
      <c r="L147" s="217">
        <f t="shared" si="16"/>
        <v>2378.8799999999997</v>
      </c>
      <c r="M147" s="426"/>
      <c r="N147" s="426"/>
    </row>
    <row r="148" spans="1:15" s="179" customFormat="1" ht="15.75" customHeight="1">
      <c r="A148" s="543"/>
      <c r="B148" s="395" t="s">
        <v>697</v>
      </c>
      <c r="C148" s="446" t="s">
        <v>665</v>
      </c>
      <c r="D148" s="238" t="s">
        <v>630</v>
      </c>
      <c r="E148" s="437">
        <v>280</v>
      </c>
      <c r="F148" s="254" t="s">
        <v>515</v>
      </c>
      <c r="G148" s="454" t="s">
        <v>715</v>
      </c>
      <c r="H148" s="266">
        <v>7.2</v>
      </c>
      <c r="I148" s="322">
        <f t="shared" si="13"/>
        <v>7.2</v>
      </c>
      <c r="J148" s="217">
        <f t="shared" si="14"/>
        <v>8.5</v>
      </c>
      <c r="K148" s="333">
        <f t="shared" si="15"/>
        <v>2016</v>
      </c>
      <c r="L148" s="217">
        <f t="shared" si="16"/>
        <v>2378.8799999999997</v>
      </c>
      <c r="M148" s="426"/>
      <c r="N148" s="426"/>
    </row>
    <row r="149" spans="1:15" s="179" customFormat="1" ht="15.75" customHeight="1">
      <c r="A149" s="543"/>
      <c r="B149" s="396" t="s">
        <v>698</v>
      </c>
      <c r="C149" s="448" t="s">
        <v>666</v>
      </c>
      <c r="D149" s="240" t="s">
        <v>630</v>
      </c>
      <c r="E149" s="441">
        <v>240</v>
      </c>
      <c r="F149" s="258" t="s">
        <v>515</v>
      </c>
      <c r="G149" s="455" t="s">
        <v>715</v>
      </c>
      <c r="H149" s="267">
        <v>8.4</v>
      </c>
      <c r="I149" s="324">
        <f t="shared" si="13"/>
        <v>8.4</v>
      </c>
      <c r="J149" s="270">
        <f t="shared" si="14"/>
        <v>9.91</v>
      </c>
      <c r="K149" s="335">
        <f t="shared" si="15"/>
        <v>2016</v>
      </c>
      <c r="L149" s="270">
        <f t="shared" si="16"/>
        <v>2378.8799999999997</v>
      </c>
      <c r="M149" s="426"/>
      <c r="N149" s="426"/>
    </row>
    <row r="150" spans="1:15" s="179" customFormat="1" ht="15.75" customHeight="1">
      <c r="A150" s="542" t="s">
        <v>325</v>
      </c>
      <c r="B150" s="397" t="s">
        <v>699</v>
      </c>
      <c r="C150" s="445" t="s">
        <v>708</v>
      </c>
      <c r="D150" s="295" t="s">
        <v>630</v>
      </c>
      <c r="E150" s="442">
        <v>550</v>
      </c>
      <c r="F150" s="301" t="s">
        <v>515</v>
      </c>
      <c r="G150" s="453" t="s">
        <v>715</v>
      </c>
      <c r="H150" s="265">
        <v>3.8000000000000003</v>
      </c>
      <c r="I150" s="329">
        <f t="shared" si="13"/>
        <v>3.8</v>
      </c>
      <c r="J150" s="302">
        <f t="shared" si="14"/>
        <v>4.4800000000000004</v>
      </c>
      <c r="K150" s="340">
        <f t="shared" si="15"/>
        <v>2090</v>
      </c>
      <c r="L150" s="302">
        <f t="shared" si="16"/>
        <v>2466.1999999999998</v>
      </c>
      <c r="M150" s="426"/>
      <c r="N150" s="452"/>
      <c r="O150" s="452"/>
    </row>
    <row r="151" spans="1:15" s="179" customFormat="1" ht="15.75" customHeight="1">
      <c r="A151" s="543"/>
      <c r="B151" s="395" t="s">
        <v>700</v>
      </c>
      <c r="C151" s="446" t="s">
        <v>714</v>
      </c>
      <c r="D151" s="238" t="s">
        <v>630</v>
      </c>
      <c r="E151" s="437">
        <v>500</v>
      </c>
      <c r="F151" s="254" t="s">
        <v>515</v>
      </c>
      <c r="G151" s="454" t="s">
        <v>715</v>
      </c>
      <c r="H151" s="266">
        <v>4.3</v>
      </c>
      <c r="I151" s="322">
        <f t="shared" si="13"/>
        <v>4.3</v>
      </c>
      <c r="J151" s="217">
        <f t="shared" si="14"/>
        <v>5.07</v>
      </c>
      <c r="K151" s="333">
        <f t="shared" si="15"/>
        <v>2150</v>
      </c>
      <c r="L151" s="217">
        <f t="shared" si="16"/>
        <v>2537</v>
      </c>
      <c r="M151" s="426"/>
      <c r="N151" s="452"/>
      <c r="O151" s="452"/>
    </row>
    <row r="152" spans="1:15" s="179" customFormat="1" ht="15.75" customHeight="1">
      <c r="A152" s="543"/>
      <c r="B152" s="395" t="s">
        <v>701</v>
      </c>
      <c r="C152" s="446" t="s">
        <v>713</v>
      </c>
      <c r="D152" s="238" t="s">
        <v>630</v>
      </c>
      <c r="E152" s="437">
        <v>450</v>
      </c>
      <c r="F152" s="254" t="s">
        <v>515</v>
      </c>
      <c r="G152" s="454" t="s">
        <v>715</v>
      </c>
      <c r="H152" s="266">
        <v>4.9000000000000004</v>
      </c>
      <c r="I152" s="322">
        <f t="shared" si="13"/>
        <v>4.9000000000000004</v>
      </c>
      <c r="J152" s="217">
        <f t="shared" si="14"/>
        <v>5.78</v>
      </c>
      <c r="K152" s="333">
        <f t="shared" si="15"/>
        <v>2205</v>
      </c>
      <c r="L152" s="217">
        <f t="shared" si="16"/>
        <v>2601.8999999999996</v>
      </c>
      <c r="M152" s="426"/>
      <c r="N152" s="452"/>
      <c r="O152" s="452"/>
    </row>
    <row r="153" spans="1:15" s="179" customFormat="1" ht="15.75" customHeight="1">
      <c r="A153" s="543"/>
      <c r="B153" s="395" t="s">
        <v>703</v>
      </c>
      <c r="C153" s="446" t="s">
        <v>712</v>
      </c>
      <c r="D153" s="238" t="s">
        <v>630</v>
      </c>
      <c r="E153" s="437">
        <v>400</v>
      </c>
      <c r="F153" s="254" t="s">
        <v>515</v>
      </c>
      <c r="G153" s="454" t="s">
        <v>715</v>
      </c>
      <c r="H153" s="266">
        <v>5.5</v>
      </c>
      <c r="I153" s="322">
        <f t="shared" si="13"/>
        <v>5.5</v>
      </c>
      <c r="J153" s="217">
        <f t="shared" si="14"/>
        <v>6.49</v>
      </c>
      <c r="K153" s="333">
        <f t="shared" si="15"/>
        <v>2200</v>
      </c>
      <c r="L153" s="217">
        <f t="shared" si="16"/>
        <v>2596</v>
      </c>
      <c r="M153" s="426"/>
      <c r="N153" s="452"/>
      <c r="O153" s="452"/>
    </row>
    <row r="154" spans="1:15" s="179" customFormat="1" ht="15.75" customHeight="1">
      <c r="A154" s="543"/>
      <c r="B154" s="395" t="s">
        <v>702</v>
      </c>
      <c r="C154" s="446" t="s">
        <v>711</v>
      </c>
      <c r="D154" s="238" t="s">
        <v>630</v>
      </c>
      <c r="E154" s="437">
        <v>350</v>
      </c>
      <c r="F154" s="254" t="s">
        <v>515</v>
      </c>
      <c r="G154" s="454" t="s">
        <v>715</v>
      </c>
      <c r="H154" s="266">
        <v>6.5</v>
      </c>
      <c r="I154" s="322">
        <f t="shared" si="13"/>
        <v>6.5</v>
      </c>
      <c r="J154" s="217">
        <f t="shared" si="14"/>
        <v>7.67</v>
      </c>
      <c r="K154" s="333">
        <f t="shared" si="15"/>
        <v>2275</v>
      </c>
      <c r="L154" s="217">
        <f t="shared" si="16"/>
        <v>2684.5</v>
      </c>
      <c r="M154" s="426"/>
      <c r="N154" s="452"/>
      <c r="O154" s="452"/>
    </row>
    <row r="155" spans="1:15" s="179" customFormat="1" ht="15.75" customHeight="1">
      <c r="A155" s="543"/>
      <c r="B155" s="395" t="s">
        <v>704</v>
      </c>
      <c r="C155" s="446" t="s">
        <v>707</v>
      </c>
      <c r="D155" s="238" t="s">
        <v>630</v>
      </c>
      <c r="E155" s="437">
        <v>300</v>
      </c>
      <c r="F155" s="254" t="s">
        <v>515</v>
      </c>
      <c r="G155" s="454" t="s">
        <v>715</v>
      </c>
      <c r="H155" s="266">
        <v>6.9</v>
      </c>
      <c r="I155" s="322">
        <f t="shared" si="13"/>
        <v>6.9</v>
      </c>
      <c r="J155" s="217">
        <f t="shared" si="14"/>
        <v>8.14</v>
      </c>
      <c r="K155" s="333">
        <f t="shared" si="15"/>
        <v>2070</v>
      </c>
      <c r="L155" s="217">
        <f t="shared" si="16"/>
        <v>2442.6</v>
      </c>
      <c r="M155" s="426"/>
      <c r="N155" s="452"/>
      <c r="O155" s="452"/>
    </row>
    <row r="156" spans="1:15" s="179" customFormat="1" ht="15.75" customHeight="1">
      <c r="A156" s="543"/>
      <c r="B156" s="395" t="s">
        <v>705</v>
      </c>
      <c r="C156" s="446" t="s">
        <v>710</v>
      </c>
      <c r="D156" s="238" t="s">
        <v>630</v>
      </c>
      <c r="E156" s="437">
        <v>250</v>
      </c>
      <c r="F156" s="254" t="s">
        <v>515</v>
      </c>
      <c r="G156" s="454" t="s">
        <v>715</v>
      </c>
      <c r="H156" s="266">
        <v>7.7</v>
      </c>
      <c r="I156" s="322">
        <f t="shared" si="13"/>
        <v>7.7</v>
      </c>
      <c r="J156" s="217">
        <f t="shared" si="14"/>
        <v>9.09</v>
      </c>
      <c r="K156" s="333">
        <f t="shared" si="15"/>
        <v>1925</v>
      </c>
      <c r="L156" s="217">
        <f t="shared" si="16"/>
        <v>2271.5</v>
      </c>
      <c r="M156" s="426"/>
      <c r="N156" s="452"/>
      <c r="O156" s="452"/>
    </row>
    <row r="157" spans="1:15" s="179" customFormat="1" ht="15.75" customHeight="1">
      <c r="A157" s="544"/>
      <c r="B157" s="398" t="s">
        <v>706</v>
      </c>
      <c r="C157" s="449" t="s">
        <v>709</v>
      </c>
      <c r="D157" s="243" t="s">
        <v>630</v>
      </c>
      <c r="E157" s="443">
        <v>220</v>
      </c>
      <c r="F157" s="264" t="s">
        <v>515</v>
      </c>
      <c r="G157" s="456" t="s">
        <v>715</v>
      </c>
      <c r="H157" s="268">
        <v>9.2000000000000011</v>
      </c>
      <c r="I157" s="327">
        <f t="shared" si="13"/>
        <v>9.1999999999999993</v>
      </c>
      <c r="J157" s="220">
        <f t="shared" si="14"/>
        <v>10.86</v>
      </c>
      <c r="K157" s="338">
        <f t="shared" si="15"/>
        <v>2024</v>
      </c>
      <c r="L157" s="220">
        <f t="shared" si="16"/>
        <v>2388.3199999999997</v>
      </c>
      <c r="M157" s="426"/>
      <c r="N157" s="452"/>
      <c r="O157" s="452"/>
    </row>
    <row r="158" spans="1:15" s="179" customFormat="1" ht="15.75" customHeight="1">
      <c r="A158" s="524" t="s">
        <v>411</v>
      </c>
      <c r="B158" s="397" t="s">
        <v>636</v>
      </c>
      <c r="C158" s="445" t="s">
        <v>614</v>
      </c>
      <c r="D158" s="295" t="s">
        <v>630</v>
      </c>
      <c r="E158" s="442">
        <v>250</v>
      </c>
      <c r="F158" s="301" t="s">
        <v>515</v>
      </c>
      <c r="G158" s="453" t="s">
        <v>715</v>
      </c>
      <c r="H158" s="265">
        <v>18.5</v>
      </c>
      <c r="I158" s="329">
        <f t="shared" si="13"/>
        <v>18.5</v>
      </c>
      <c r="J158" s="302">
        <f t="shared" si="14"/>
        <v>21.83</v>
      </c>
      <c r="K158" s="340">
        <f t="shared" si="15"/>
        <v>4625</v>
      </c>
      <c r="L158" s="302">
        <f t="shared" si="16"/>
        <v>5457.5</v>
      </c>
      <c r="M158" s="426"/>
      <c r="N158" s="426"/>
    </row>
    <row r="159" spans="1:15" s="179" customFormat="1" ht="15.75" customHeight="1">
      <c r="A159" s="525"/>
      <c r="B159" s="395" t="s">
        <v>637</v>
      </c>
      <c r="C159" s="446" t="s">
        <v>614</v>
      </c>
      <c r="D159" s="238" t="s">
        <v>630</v>
      </c>
      <c r="E159" s="437">
        <v>250</v>
      </c>
      <c r="F159" s="254" t="s">
        <v>515</v>
      </c>
      <c r="G159" s="454" t="s">
        <v>715</v>
      </c>
      <c r="H159" s="266">
        <v>20.6</v>
      </c>
      <c r="I159" s="322">
        <f t="shared" si="13"/>
        <v>20.6</v>
      </c>
      <c r="J159" s="217">
        <f t="shared" si="14"/>
        <v>24.31</v>
      </c>
      <c r="K159" s="333">
        <f t="shared" si="15"/>
        <v>5150</v>
      </c>
      <c r="L159" s="217">
        <f t="shared" si="16"/>
        <v>6077</v>
      </c>
      <c r="M159" s="426"/>
      <c r="N159" s="426"/>
    </row>
    <row r="160" spans="1:15" s="179" customFormat="1" ht="15.75" customHeight="1">
      <c r="A160" s="525"/>
      <c r="B160" s="395" t="s">
        <v>638</v>
      </c>
      <c r="C160" s="446" t="s">
        <v>614</v>
      </c>
      <c r="D160" s="238" t="s">
        <v>630</v>
      </c>
      <c r="E160" s="437">
        <v>250</v>
      </c>
      <c r="F160" s="254" t="s">
        <v>515</v>
      </c>
      <c r="G160" s="454" t="s">
        <v>715</v>
      </c>
      <c r="H160" s="266">
        <v>23.200000000000003</v>
      </c>
      <c r="I160" s="322">
        <f t="shared" si="13"/>
        <v>23.2</v>
      </c>
      <c r="J160" s="217">
        <f t="shared" si="14"/>
        <v>27.38</v>
      </c>
      <c r="K160" s="333">
        <f t="shared" si="15"/>
        <v>5800</v>
      </c>
      <c r="L160" s="217">
        <f t="shared" si="16"/>
        <v>6844</v>
      </c>
      <c r="M160" s="426"/>
      <c r="N160" s="426"/>
    </row>
    <row r="161" spans="1:14" s="179" customFormat="1" ht="15.75" customHeight="1">
      <c r="A161" s="525"/>
      <c r="B161" s="395" t="s">
        <v>639</v>
      </c>
      <c r="C161" s="446" t="s">
        <v>614</v>
      </c>
      <c r="D161" s="238" t="s">
        <v>630</v>
      </c>
      <c r="E161" s="437">
        <v>250</v>
      </c>
      <c r="F161" s="254" t="s">
        <v>515</v>
      </c>
      <c r="G161" s="454" t="s">
        <v>715</v>
      </c>
      <c r="H161" s="266">
        <v>25.200000000000003</v>
      </c>
      <c r="I161" s="322">
        <f t="shared" si="13"/>
        <v>25.2</v>
      </c>
      <c r="J161" s="217">
        <f t="shared" si="14"/>
        <v>29.74</v>
      </c>
      <c r="K161" s="333">
        <f t="shared" si="15"/>
        <v>6300</v>
      </c>
      <c r="L161" s="217">
        <f t="shared" si="16"/>
        <v>7434</v>
      </c>
      <c r="M161" s="426"/>
      <c r="N161" s="426"/>
    </row>
    <row r="162" spans="1:14" s="179" customFormat="1" ht="15.75" customHeight="1">
      <c r="A162" s="525"/>
      <c r="B162" s="395" t="s">
        <v>640</v>
      </c>
      <c r="C162" s="446" t="s">
        <v>614</v>
      </c>
      <c r="D162" s="238" t="s">
        <v>630</v>
      </c>
      <c r="E162" s="437">
        <v>250</v>
      </c>
      <c r="F162" s="254" t="s">
        <v>515</v>
      </c>
      <c r="G162" s="454" t="s">
        <v>715</v>
      </c>
      <c r="H162" s="266">
        <v>27.3</v>
      </c>
      <c r="I162" s="322">
        <f t="shared" si="13"/>
        <v>27.3</v>
      </c>
      <c r="J162" s="217">
        <f t="shared" si="14"/>
        <v>32.21</v>
      </c>
      <c r="K162" s="333">
        <f t="shared" si="15"/>
        <v>6825</v>
      </c>
      <c r="L162" s="217">
        <f t="shared" si="16"/>
        <v>8053.5</v>
      </c>
      <c r="M162" s="426"/>
      <c r="N162" s="426"/>
    </row>
    <row r="163" spans="1:14" s="179" customFormat="1" ht="15.75" customHeight="1">
      <c r="A163" s="525"/>
      <c r="B163" s="395" t="s">
        <v>410</v>
      </c>
      <c r="C163" s="446" t="s">
        <v>614</v>
      </c>
      <c r="D163" s="238" t="s">
        <v>630</v>
      </c>
      <c r="E163" s="437">
        <v>160</v>
      </c>
      <c r="F163" s="254" t="s">
        <v>515</v>
      </c>
      <c r="G163" s="454" t="s">
        <v>715</v>
      </c>
      <c r="H163" s="266">
        <v>16.5</v>
      </c>
      <c r="I163" s="322">
        <f t="shared" si="13"/>
        <v>16.5</v>
      </c>
      <c r="J163" s="217">
        <f t="shared" si="14"/>
        <v>19.47</v>
      </c>
      <c r="K163" s="333">
        <f t="shared" si="15"/>
        <v>2640</v>
      </c>
      <c r="L163" s="217">
        <f t="shared" si="16"/>
        <v>3115.2</v>
      </c>
      <c r="M163" s="426"/>
      <c r="N163" s="426"/>
    </row>
    <row r="164" spans="1:14" s="179" customFormat="1" ht="15.75" customHeight="1">
      <c r="A164" s="526"/>
      <c r="B164" s="398" t="s">
        <v>667</v>
      </c>
      <c r="C164" s="449" t="s">
        <v>614</v>
      </c>
      <c r="D164" s="243" t="s">
        <v>630</v>
      </c>
      <c r="E164" s="443">
        <v>250</v>
      </c>
      <c r="F164" s="264" t="s">
        <v>515</v>
      </c>
      <c r="G164" s="456" t="s">
        <v>715</v>
      </c>
      <c r="H164" s="268">
        <v>6.2</v>
      </c>
      <c r="I164" s="327">
        <f t="shared" si="13"/>
        <v>6.2</v>
      </c>
      <c r="J164" s="220">
        <f t="shared" si="14"/>
        <v>7.32</v>
      </c>
      <c r="K164" s="338">
        <f t="shared" si="15"/>
        <v>1550</v>
      </c>
      <c r="L164" s="220">
        <f t="shared" si="16"/>
        <v>1829</v>
      </c>
      <c r="M164" s="426"/>
      <c r="N164" s="426"/>
    </row>
    <row r="165" spans="1:14" s="421" customFormat="1" ht="23.25" customHeight="1">
      <c r="A165" s="533" t="s">
        <v>791</v>
      </c>
      <c r="B165" s="534"/>
      <c r="C165" s="534"/>
      <c r="D165" s="534"/>
      <c r="E165" s="534"/>
      <c r="F165" s="534"/>
      <c r="G165" s="534"/>
      <c r="H165" s="534"/>
      <c r="I165" s="534"/>
      <c r="J165" s="534"/>
      <c r="K165" s="534"/>
      <c r="L165" s="535"/>
      <c r="M165" s="190"/>
      <c r="N165" s="190"/>
    </row>
    <row r="166" spans="1:14" s="179" customFormat="1" ht="15.75" customHeight="1">
      <c r="A166" s="528" t="s">
        <v>99</v>
      </c>
      <c r="B166" s="397" t="s">
        <v>100</v>
      </c>
      <c r="C166" s="445" t="s">
        <v>717</v>
      </c>
      <c r="D166" s="295" t="s">
        <v>716</v>
      </c>
      <c r="E166" s="442">
        <v>25</v>
      </c>
      <c r="F166" s="301" t="s">
        <v>101</v>
      </c>
      <c r="G166" s="468">
        <v>6</v>
      </c>
      <c r="H166" s="265">
        <v>16.7</v>
      </c>
      <c r="I166" s="329">
        <v>16.5</v>
      </c>
      <c r="J166" s="302">
        <f t="shared" ref="J166:J223" si="17">ROUND(I166*1.18,2)</f>
        <v>19.47</v>
      </c>
      <c r="K166" s="340">
        <f t="shared" ref="K166:K191" si="18">ROUND(E166*I166,2)</f>
        <v>412.5</v>
      </c>
      <c r="L166" s="302">
        <f t="shared" ref="L166:L191" si="19">K166*1.18</f>
        <v>486.75</v>
      </c>
      <c r="M166" s="190"/>
      <c r="N166" s="426"/>
    </row>
    <row r="167" spans="1:14" s="179" customFormat="1" ht="15.75" customHeight="1">
      <c r="A167" s="529"/>
      <c r="B167" s="395" t="s">
        <v>301</v>
      </c>
      <c r="C167" s="446"/>
      <c r="D167" s="238" t="s">
        <v>716</v>
      </c>
      <c r="E167" s="437">
        <v>25</v>
      </c>
      <c r="F167" s="254" t="s">
        <v>101</v>
      </c>
      <c r="G167" s="469">
        <v>6</v>
      </c>
      <c r="H167" s="266">
        <v>15.100000000000001</v>
      </c>
      <c r="I167" s="322">
        <v>15</v>
      </c>
      <c r="J167" s="217">
        <f t="shared" si="17"/>
        <v>17.7</v>
      </c>
      <c r="K167" s="333">
        <f t="shared" si="18"/>
        <v>375</v>
      </c>
      <c r="L167" s="217">
        <f t="shared" si="19"/>
        <v>442.5</v>
      </c>
      <c r="M167" s="190"/>
      <c r="N167" s="426"/>
    </row>
    <row r="168" spans="1:14" s="179" customFormat="1" ht="15.75" customHeight="1">
      <c r="A168" s="529"/>
      <c r="B168" s="395" t="s">
        <v>102</v>
      </c>
      <c r="C168" s="446"/>
      <c r="D168" s="238" t="s">
        <v>716</v>
      </c>
      <c r="E168" s="437">
        <v>25</v>
      </c>
      <c r="F168" s="254" t="s">
        <v>101</v>
      </c>
      <c r="G168" s="469">
        <v>5</v>
      </c>
      <c r="H168" s="266">
        <v>18.5</v>
      </c>
      <c r="I168" s="322">
        <f t="shared" ref="I168:I189" si="20">ROUND(H168*(1-$L$8),2)</f>
        <v>18.5</v>
      </c>
      <c r="J168" s="217">
        <f t="shared" si="17"/>
        <v>21.83</v>
      </c>
      <c r="K168" s="333">
        <f t="shared" si="18"/>
        <v>462.5</v>
      </c>
      <c r="L168" s="217">
        <f t="shared" si="19"/>
        <v>545.75</v>
      </c>
      <c r="M168" s="190"/>
      <c r="N168" s="426"/>
    </row>
    <row r="169" spans="1:14" s="179" customFormat="1" ht="15.75" customHeight="1">
      <c r="A169" s="530"/>
      <c r="B169" s="398" t="s">
        <v>298</v>
      </c>
      <c r="C169" s="449" t="s">
        <v>718</v>
      </c>
      <c r="D169" s="243" t="s">
        <v>716</v>
      </c>
      <c r="E169" s="443">
        <v>25</v>
      </c>
      <c r="F169" s="264" t="s">
        <v>101</v>
      </c>
      <c r="G169" s="470">
        <v>5</v>
      </c>
      <c r="H169" s="268">
        <v>16.600000000000001</v>
      </c>
      <c r="I169" s="327">
        <v>16.5</v>
      </c>
      <c r="J169" s="220">
        <f t="shared" si="17"/>
        <v>19.47</v>
      </c>
      <c r="K169" s="338">
        <f t="shared" si="18"/>
        <v>412.5</v>
      </c>
      <c r="L169" s="220">
        <f t="shared" si="19"/>
        <v>486.75</v>
      </c>
      <c r="M169" s="190"/>
      <c r="N169" s="426"/>
    </row>
    <row r="170" spans="1:14" s="179" customFormat="1" ht="15.75" customHeight="1">
      <c r="A170" s="528" t="s">
        <v>103</v>
      </c>
      <c r="B170" s="397" t="s">
        <v>249</v>
      </c>
      <c r="C170" s="445" t="s">
        <v>719</v>
      </c>
      <c r="D170" s="295" t="s">
        <v>795</v>
      </c>
      <c r="E170" s="442">
        <v>10</v>
      </c>
      <c r="F170" s="301" t="s">
        <v>104</v>
      </c>
      <c r="G170" s="464">
        <v>0.15</v>
      </c>
      <c r="H170" s="265">
        <v>130.4</v>
      </c>
      <c r="I170" s="329">
        <v>130.5</v>
      </c>
      <c r="J170" s="302">
        <f t="shared" si="17"/>
        <v>153.99</v>
      </c>
      <c r="K170" s="340">
        <f t="shared" si="18"/>
        <v>1305</v>
      </c>
      <c r="L170" s="302">
        <f t="shared" si="19"/>
        <v>1539.8999999999999</v>
      </c>
      <c r="M170" s="190"/>
      <c r="N170" s="426"/>
    </row>
    <row r="171" spans="1:14" s="179" customFormat="1" ht="15.75" customHeight="1">
      <c r="A171" s="529"/>
      <c r="B171" s="395" t="s">
        <v>299</v>
      </c>
      <c r="C171" s="446"/>
      <c r="D171" s="238" t="s">
        <v>795</v>
      </c>
      <c r="E171" s="437">
        <v>10</v>
      </c>
      <c r="F171" s="254" t="s">
        <v>104</v>
      </c>
      <c r="G171" s="465">
        <v>0.2</v>
      </c>
      <c r="H171" s="266">
        <v>61.2</v>
      </c>
      <c r="I171" s="322">
        <v>61</v>
      </c>
      <c r="J171" s="217">
        <f t="shared" si="17"/>
        <v>71.98</v>
      </c>
      <c r="K171" s="333">
        <f t="shared" si="18"/>
        <v>610</v>
      </c>
      <c r="L171" s="217">
        <f t="shared" si="19"/>
        <v>719.8</v>
      </c>
      <c r="M171" s="190"/>
      <c r="N171" s="426"/>
    </row>
    <row r="172" spans="1:14" s="179" customFormat="1" ht="15.75" customHeight="1">
      <c r="A172" s="529"/>
      <c r="B172" s="395" t="s">
        <v>105</v>
      </c>
      <c r="C172" s="446" t="s">
        <v>720</v>
      </c>
      <c r="D172" s="238" t="s">
        <v>716</v>
      </c>
      <c r="E172" s="437">
        <v>18</v>
      </c>
      <c r="F172" s="254" t="s">
        <v>101</v>
      </c>
      <c r="G172" s="465">
        <v>0.25</v>
      </c>
      <c r="H172" s="266">
        <v>185.8</v>
      </c>
      <c r="I172" s="322">
        <v>186</v>
      </c>
      <c r="J172" s="217">
        <f t="shared" si="17"/>
        <v>219.48</v>
      </c>
      <c r="K172" s="333">
        <f t="shared" si="18"/>
        <v>3348</v>
      </c>
      <c r="L172" s="217">
        <f t="shared" si="19"/>
        <v>3950.64</v>
      </c>
      <c r="M172" s="190"/>
      <c r="N172" s="426"/>
    </row>
    <row r="173" spans="1:14" s="179" customFormat="1" ht="15.75" customHeight="1">
      <c r="A173" s="529"/>
      <c r="B173" s="395" t="s">
        <v>106</v>
      </c>
      <c r="C173" s="446" t="s">
        <v>721</v>
      </c>
      <c r="D173" s="238" t="s">
        <v>716</v>
      </c>
      <c r="E173" s="437">
        <v>18</v>
      </c>
      <c r="F173" s="254" t="s">
        <v>101</v>
      </c>
      <c r="G173" s="465">
        <v>0.25</v>
      </c>
      <c r="H173" s="266">
        <v>205.8</v>
      </c>
      <c r="I173" s="322">
        <v>206</v>
      </c>
      <c r="J173" s="217">
        <f t="shared" si="17"/>
        <v>243.08</v>
      </c>
      <c r="K173" s="333">
        <f t="shared" si="18"/>
        <v>3708</v>
      </c>
      <c r="L173" s="217">
        <f t="shared" si="19"/>
        <v>4375.4399999999996</v>
      </c>
      <c r="M173" s="190"/>
      <c r="N173" s="426"/>
    </row>
    <row r="174" spans="1:14" s="179" customFormat="1" ht="15.75" customHeight="1">
      <c r="A174" s="529"/>
      <c r="B174" s="395" t="s">
        <v>107</v>
      </c>
      <c r="C174" s="446"/>
      <c r="D174" s="238" t="s">
        <v>716</v>
      </c>
      <c r="E174" s="437">
        <v>18</v>
      </c>
      <c r="F174" s="254" t="s">
        <v>101</v>
      </c>
      <c r="G174" s="465">
        <v>0.25</v>
      </c>
      <c r="H174" s="266">
        <v>241.70000000000002</v>
      </c>
      <c r="I174" s="322">
        <v>242</v>
      </c>
      <c r="J174" s="217">
        <f t="shared" si="17"/>
        <v>285.56</v>
      </c>
      <c r="K174" s="333">
        <f t="shared" si="18"/>
        <v>4356</v>
      </c>
      <c r="L174" s="217">
        <f t="shared" si="19"/>
        <v>5140.08</v>
      </c>
      <c r="M174" s="190"/>
      <c r="N174" s="426"/>
    </row>
    <row r="175" spans="1:14" s="179" customFormat="1" ht="15.75" customHeight="1">
      <c r="A175" s="530"/>
      <c r="B175" s="398" t="s">
        <v>300</v>
      </c>
      <c r="C175" s="449" t="s">
        <v>722</v>
      </c>
      <c r="D175" s="243" t="s">
        <v>716</v>
      </c>
      <c r="E175" s="443">
        <v>20</v>
      </c>
      <c r="F175" s="264" t="s">
        <v>101</v>
      </c>
      <c r="G175" s="466">
        <v>0.25</v>
      </c>
      <c r="H175" s="268">
        <v>115.30000000000001</v>
      </c>
      <c r="I175" s="327">
        <v>115</v>
      </c>
      <c r="J175" s="220">
        <f t="shared" si="17"/>
        <v>135.69999999999999</v>
      </c>
      <c r="K175" s="338">
        <f t="shared" si="18"/>
        <v>2300</v>
      </c>
      <c r="L175" s="220">
        <f t="shared" si="19"/>
        <v>2714</v>
      </c>
      <c r="M175" s="190"/>
      <c r="N175" s="426"/>
    </row>
    <row r="176" spans="1:14" s="179" customFormat="1" ht="15.75" customHeight="1">
      <c r="A176" s="528" t="s">
        <v>327</v>
      </c>
      <c r="B176" s="397" t="s">
        <v>302</v>
      </c>
      <c r="C176" s="445" t="s">
        <v>723</v>
      </c>
      <c r="D176" s="295" t="s">
        <v>597</v>
      </c>
      <c r="E176" s="442">
        <v>55</v>
      </c>
      <c r="F176" s="301" t="s">
        <v>45</v>
      </c>
      <c r="G176" s="464">
        <v>1.1499999999999999</v>
      </c>
      <c r="H176" s="265">
        <v>56.400000000000006</v>
      </c>
      <c r="I176" s="329">
        <v>56</v>
      </c>
      <c r="J176" s="302">
        <f t="shared" si="17"/>
        <v>66.08</v>
      </c>
      <c r="K176" s="340">
        <f t="shared" si="18"/>
        <v>3080</v>
      </c>
      <c r="L176" s="302">
        <f t="shared" si="19"/>
        <v>3634.3999999999996</v>
      </c>
      <c r="M176" s="190"/>
      <c r="N176" s="426"/>
    </row>
    <row r="177" spans="1:14" s="179" customFormat="1" ht="15.75" customHeight="1">
      <c r="A177" s="529"/>
      <c r="B177" s="395" t="s">
        <v>303</v>
      </c>
      <c r="C177" s="446" t="s">
        <v>724</v>
      </c>
      <c r="D177" s="238" t="s">
        <v>597</v>
      </c>
      <c r="E177" s="437">
        <v>25</v>
      </c>
      <c r="F177" s="254" t="s">
        <v>45</v>
      </c>
      <c r="G177" s="465">
        <v>1.1499999999999999</v>
      </c>
      <c r="H177" s="266">
        <v>130.80000000000001</v>
      </c>
      <c r="I177" s="322">
        <v>130</v>
      </c>
      <c r="J177" s="217">
        <f t="shared" si="17"/>
        <v>153.4</v>
      </c>
      <c r="K177" s="333">
        <f t="shared" si="18"/>
        <v>3250</v>
      </c>
      <c r="L177" s="217">
        <f t="shared" si="19"/>
        <v>3835</v>
      </c>
      <c r="M177" s="190"/>
      <c r="N177" s="426"/>
    </row>
    <row r="178" spans="1:14" s="179" customFormat="1" ht="15.75" customHeight="1">
      <c r="A178" s="529"/>
      <c r="B178" s="395" t="s">
        <v>304</v>
      </c>
      <c r="C178" s="446"/>
      <c r="D178" s="238" t="s">
        <v>597</v>
      </c>
      <c r="E178" s="437">
        <v>50</v>
      </c>
      <c r="F178" s="254" t="s">
        <v>45</v>
      </c>
      <c r="G178" s="465">
        <v>1.1499999999999999</v>
      </c>
      <c r="H178" s="266">
        <v>80.100000000000009</v>
      </c>
      <c r="I178" s="322">
        <v>80</v>
      </c>
      <c r="J178" s="217">
        <f t="shared" si="17"/>
        <v>94.4</v>
      </c>
      <c r="K178" s="333">
        <f t="shared" si="18"/>
        <v>4000</v>
      </c>
      <c r="L178" s="217">
        <f t="shared" si="19"/>
        <v>4720</v>
      </c>
      <c r="M178" s="190"/>
      <c r="N178" s="426"/>
    </row>
    <row r="179" spans="1:14" s="179" customFormat="1" ht="15.75" customHeight="1">
      <c r="A179" s="530"/>
      <c r="B179" s="398" t="s">
        <v>305</v>
      </c>
      <c r="C179" s="449" t="s">
        <v>725</v>
      </c>
      <c r="D179" s="243" t="s">
        <v>597</v>
      </c>
      <c r="E179" s="443">
        <v>50</v>
      </c>
      <c r="F179" s="264" t="s">
        <v>45</v>
      </c>
      <c r="G179" s="466">
        <v>1.1499999999999999</v>
      </c>
      <c r="H179" s="268">
        <v>95.800000000000011</v>
      </c>
      <c r="I179" s="327">
        <v>96</v>
      </c>
      <c r="J179" s="220">
        <f t="shared" si="17"/>
        <v>113.28</v>
      </c>
      <c r="K179" s="338">
        <f t="shared" si="18"/>
        <v>4800</v>
      </c>
      <c r="L179" s="220">
        <f t="shared" si="19"/>
        <v>5664</v>
      </c>
      <c r="M179" s="190"/>
      <c r="N179" s="426"/>
    </row>
    <row r="180" spans="1:14" s="179" customFormat="1" ht="15.75" customHeight="1">
      <c r="A180" s="528" t="s">
        <v>108</v>
      </c>
      <c r="B180" s="397" t="s">
        <v>109</v>
      </c>
      <c r="C180" s="445" t="s">
        <v>726</v>
      </c>
      <c r="D180" s="295" t="s">
        <v>716</v>
      </c>
      <c r="E180" s="442">
        <v>25</v>
      </c>
      <c r="F180" s="301" t="s">
        <v>101</v>
      </c>
      <c r="G180" s="468">
        <v>2.8</v>
      </c>
      <c r="H180" s="265">
        <v>22.200000000000003</v>
      </c>
      <c r="I180" s="329">
        <v>22</v>
      </c>
      <c r="J180" s="302">
        <f t="shared" si="17"/>
        <v>25.96</v>
      </c>
      <c r="K180" s="340">
        <f t="shared" si="18"/>
        <v>550</v>
      </c>
      <c r="L180" s="302">
        <f t="shared" si="19"/>
        <v>649</v>
      </c>
      <c r="M180" s="190"/>
      <c r="N180" s="426"/>
    </row>
    <row r="181" spans="1:14" s="179" customFormat="1" ht="15.75" customHeight="1">
      <c r="A181" s="529"/>
      <c r="B181" s="395" t="s">
        <v>110</v>
      </c>
      <c r="C181" s="446" t="s">
        <v>727</v>
      </c>
      <c r="D181" s="238" t="s">
        <v>716</v>
      </c>
      <c r="E181" s="437">
        <v>25</v>
      </c>
      <c r="F181" s="254" t="s">
        <v>101</v>
      </c>
      <c r="G181" s="469">
        <v>4.0999999999999996</v>
      </c>
      <c r="H181" s="266">
        <v>22.200000000000003</v>
      </c>
      <c r="I181" s="322">
        <v>22</v>
      </c>
      <c r="J181" s="217">
        <f t="shared" si="17"/>
        <v>25.96</v>
      </c>
      <c r="K181" s="333">
        <f t="shared" si="18"/>
        <v>550</v>
      </c>
      <c r="L181" s="217">
        <f t="shared" si="19"/>
        <v>649</v>
      </c>
      <c r="M181" s="190"/>
      <c r="N181" s="426"/>
    </row>
    <row r="182" spans="1:14" s="179" customFormat="1" ht="15.75" customHeight="1">
      <c r="A182" s="529"/>
      <c r="B182" s="395" t="s">
        <v>111</v>
      </c>
      <c r="C182" s="446" t="s">
        <v>728</v>
      </c>
      <c r="D182" s="238" t="s">
        <v>716</v>
      </c>
      <c r="E182" s="437">
        <v>25</v>
      </c>
      <c r="F182" s="254" t="s">
        <v>101</v>
      </c>
      <c r="G182" s="469">
        <v>2.5</v>
      </c>
      <c r="H182" s="266">
        <v>24.1</v>
      </c>
      <c r="I182" s="322">
        <v>24</v>
      </c>
      <c r="J182" s="217">
        <f t="shared" si="17"/>
        <v>28.32</v>
      </c>
      <c r="K182" s="333">
        <f t="shared" si="18"/>
        <v>600</v>
      </c>
      <c r="L182" s="217">
        <f t="shared" si="19"/>
        <v>708</v>
      </c>
      <c r="M182" s="190"/>
      <c r="N182" s="426"/>
    </row>
    <row r="183" spans="1:14" s="179" customFormat="1" ht="15.75" customHeight="1">
      <c r="A183" s="530"/>
      <c r="B183" s="398" t="s">
        <v>112</v>
      </c>
      <c r="C183" s="449" t="s">
        <v>729</v>
      </c>
      <c r="D183" s="243" t="s">
        <v>716</v>
      </c>
      <c r="E183" s="443">
        <v>25</v>
      </c>
      <c r="F183" s="264" t="s">
        <v>101</v>
      </c>
      <c r="G183" s="470">
        <v>2.9</v>
      </c>
      <c r="H183" s="268">
        <v>24.1</v>
      </c>
      <c r="I183" s="327">
        <v>24</v>
      </c>
      <c r="J183" s="220">
        <f t="shared" si="17"/>
        <v>28.32</v>
      </c>
      <c r="K183" s="338">
        <f t="shared" si="18"/>
        <v>600</v>
      </c>
      <c r="L183" s="220">
        <f t="shared" si="19"/>
        <v>708</v>
      </c>
      <c r="M183" s="190"/>
      <c r="N183" s="426"/>
    </row>
    <row r="184" spans="1:14" s="179" customFormat="1" ht="15.75" customHeight="1">
      <c r="A184" s="528" t="s">
        <v>256</v>
      </c>
      <c r="B184" s="397" t="s">
        <v>113</v>
      </c>
      <c r="C184" s="445" t="s">
        <v>730</v>
      </c>
      <c r="D184" s="295" t="s">
        <v>800</v>
      </c>
      <c r="E184" s="438">
        <v>9</v>
      </c>
      <c r="F184" s="301" t="s">
        <v>104</v>
      </c>
      <c r="G184" s="468">
        <v>0.4</v>
      </c>
      <c r="H184" s="265">
        <v>226.9</v>
      </c>
      <c r="I184" s="329">
        <v>226</v>
      </c>
      <c r="J184" s="302">
        <f t="shared" si="17"/>
        <v>266.68</v>
      </c>
      <c r="K184" s="340">
        <f t="shared" si="18"/>
        <v>2034</v>
      </c>
      <c r="L184" s="302">
        <f t="shared" si="19"/>
        <v>2400.12</v>
      </c>
      <c r="M184" s="190"/>
      <c r="N184" s="426"/>
    </row>
    <row r="185" spans="1:14" s="179" customFormat="1" ht="15.75" customHeight="1">
      <c r="A185" s="529"/>
      <c r="B185" s="395" t="s">
        <v>114</v>
      </c>
      <c r="C185" s="446" t="s">
        <v>731</v>
      </c>
      <c r="D185" s="238" t="s">
        <v>800</v>
      </c>
      <c r="E185" s="436">
        <v>9</v>
      </c>
      <c r="F185" s="254" t="s">
        <v>104</v>
      </c>
      <c r="G185" s="469">
        <v>0.4</v>
      </c>
      <c r="H185" s="266">
        <v>267.40000000000003</v>
      </c>
      <c r="I185" s="322">
        <v>268</v>
      </c>
      <c r="J185" s="217">
        <f t="shared" si="17"/>
        <v>316.24</v>
      </c>
      <c r="K185" s="333">
        <f t="shared" si="18"/>
        <v>2412</v>
      </c>
      <c r="L185" s="217">
        <f t="shared" si="19"/>
        <v>2846.16</v>
      </c>
      <c r="M185" s="190"/>
      <c r="N185" s="426"/>
    </row>
    <row r="186" spans="1:14" s="179" customFormat="1" ht="15.75" customHeight="1">
      <c r="A186" s="529"/>
      <c r="B186" s="395" t="s">
        <v>115</v>
      </c>
      <c r="C186" s="446" t="s">
        <v>732</v>
      </c>
      <c r="D186" s="238" t="s">
        <v>800</v>
      </c>
      <c r="E186" s="460">
        <v>9</v>
      </c>
      <c r="F186" s="254" t="s">
        <v>104</v>
      </c>
      <c r="G186" s="469">
        <v>0.4</v>
      </c>
      <c r="H186" s="266">
        <v>307.8</v>
      </c>
      <c r="I186" s="322">
        <v>308</v>
      </c>
      <c r="J186" s="217">
        <f t="shared" si="17"/>
        <v>363.44</v>
      </c>
      <c r="K186" s="333">
        <f t="shared" si="18"/>
        <v>2772</v>
      </c>
      <c r="L186" s="217">
        <f t="shared" si="19"/>
        <v>3270.96</v>
      </c>
      <c r="M186" s="190"/>
      <c r="N186" s="426"/>
    </row>
    <row r="187" spans="1:14" s="179" customFormat="1" ht="15.75" customHeight="1">
      <c r="A187" s="529"/>
      <c r="B187" s="395" t="s">
        <v>116</v>
      </c>
      <c r="C187" s="446" t="s">
        <v>733</v>
      </c>
      <c r="D187" s="238" t="s">
        <v>800</v>
      </c>
      <c r="E187" s="460">
        <v>9</v>
      </c>
      <c r="F187" s="254" t="s">
        <v>104</v>
      </c>
      <c r="G187" s="469">
        <v>0.4</v>
      </c>
      <c r="H187" s="266">
        <v>542.1</v>
      </c>
      <c r="I187" s="322">
        <v>542</v>
      </c>
      <c r="J187" s="217">
        <f t="shared" si="17"/>
        <v>639.55999999999995</v>
      </c>
      <c r="K187" s="333">
        <f t="shared" si="18"/>
        <v>4878</v>
      </c>
      <c r="L187" s="217">
        <f t="shared" si="19"/>
        <v>5756.04</v>
      </c>
      <c r="M187" s="190"/>
      <c r="N187" s="426"/>
    </row>
    <row r="188" spans="1:14" s="179" customFormat="1" ht="15.75" customHeight="1">
      <c r="A188" s="530"/>
      <c r="B188" s="398" t="s">
        <v>161</v>
      </c>
      <c r="C188" s="449" t="s">
        <v>734</v>
      </c>
      <c r="D188" s="243" t="s">
        <v>800</v>
      </c>
      <c r="E188" s="461">
        <v>9</v>
      </c>
      <c r="F188" s="264" t="s">
        <v>104</v>
      </c>
      <c r="G188" s="470">
        <v>0.4</v>
      </c>
      <c r="H188" s="268">
        <v>1079.4000000000001</v>
      </c>
      <c r="I188" s="327">
        <v>1080</v>
      </c>
      <c r="J188" s="220">
        <f t="shared" si="17"/>
        <v>1274.4000000000001</v>
      </c>
      <c r="K188" s="338">
        <f t="shared" si="18"/>
        <v>9720</v>
      </c>
      <c r="L188" s="220">
        <f t="shared" si="19"/>
        <v>11469.599999999999</v>
      </c>
      <c r="M188" s="190"/>
      <c r="N188" s="426"/>
    </row>
    <row r="189" spans="1:14" s="179" customFormat="1" ht="15.75" customHeight="1">
      <c r="A189" s="528" t="s">
        <v>117</v>
      </c>
      <c r="B189" s="397" t="s">
        <v>796</v>
      </c>
      <c r="C189" s="445" t="s">
        <v>292</v>
      </c>
      <c r="D189" s="295" t="s">
        <v>795</v>
      </c>
      <c r="E189" s="442">
        <v>20</v>
      </c>
      <c r="F189" s="301" t="s">
        <v>101</v>
      </c>
      <c r="G189" s="468">
        <v>2.8</v>
      </c>
      <c r="H189" s="265">
        <v>162</v>
      </c>
      <c r="I189" s="329">
        <f t="shared" si="20"/>
        <v>162</v>
      </c>
      <c r="J189" s="302">
        <f t="shared" si="17"/>
        <v>191.16</v>
      </c>
      <c r="K189" s="340">
        <f t="shared" si="18"/>
        <v>3240</v>
      </c>
      <c r="L189" s="302">
        <f t="shared" si="19"/>
        <v>3823.2</v>
      </c>
      <c r="M189" s="190"/>
      <c r="N189" s="426"/>
    </row>
    <row r="190" spans="1:14" s="179" customFormat="1" ht="15.75" customHeight="1">
      <c r="A190" s="529"/>
      <c r="B190" s="395" t="s">
        <v>797</v>
      </c>
      <c r="C190" s="446" t="s">
        <v>293</v>
      </c>
      <c r="D190" s="238" t="s">
        <v>795</v>
      </c>
      <c r="E190" s="437">
        <v>20</v>
      </c>
      <c r="F190" s="254" t="s">
        <v>101</v>
      </c>
      <c r="G190" s="469">
        <v>2.8</v>
      </c>
      <c r="H190" s="266">
        <v>168.10000000000002</v>
      </c>
      <c r="I190" s="322">
        <v>168</v>
      </c>
      <c r="J190" s="217">
        <f t="shared" si="17"/>
        <v>198.24</v>
      </c>
      <c r="K190" s="333">
        <f t="shared" si="18"/>
        <v>3360</v>
      </c>
      <c r="L190" s="217">
        <f t="shared" si="19"/>
        <v>3964.7999999999997</v>
      </c>
      <c r="M190" s="190"/>
      <c r="N190" s="426"/>
    </row>
    <row r="191" spans="1:14" s="179" customFormat="1" ht="15.75" customHeight="1">
      <c r="A191" s="529"/>
      <c r="B191" s="395" t="s">
        <v>798</v>
      </c>
      <c r="C191" s="446" t="s">
        <v>294</v>
      </c>
      <c r="D191" s="238" t="s">
        <v>795</v>
      </c>
      <c r="E191" s="437">
        <v>20</v>
      </c>
      <c r="F191" s="254" t="s">
        <v>101</v>
      </c>
      <c r="G191" s="469">
        <v>2.8</v>
      </c>
      <c r="H191" s="266">
        <v>177.10000000000002</v>
      </c>
      <c r="I191" s="322">
        <v>178</v>
      </c>
      <c r="J191" s="217">
        <f t="shared" si="17"/>
        <v>210.04</v>
      </c>
      <c r="K191" s="333">
        <f t="shared" si="18"/>
        <v>3560</v>
      </c>
      <c r="L191" s="217">
        <f t="shared" si="19"/>
        <v>4200.8</v>
      </c>
      <c r="M191" s="190"/>
      <c r="N191" s="426"/>
    </row>
    <row r="192" spans="1:14" s="179" customFormat="1" ht="15.75" customHeight="1">
      <c r="A192" s="530"/>
      <c r="B192" s="398" t="s">
        <v>799</v>
      </c>
      <c r="C192" s="449" t="s">
        <v>295</v>
      </c>
      <c r="D192" s="243" t="s">
        <v>795</v>
      </c>
      <c r="E192" s="443">
        <v>20</v>
      </c>
      <c r="F192" s="264" t="s">
        <v>101</v>
      </c>
      <c r="G192" s="470">
        <v>2.8</v>
      </c>
      <c r="H192" s="268">
        <v>198</v>
      </c>
      <c r="I192" s="327">
        <f t="shared" ref="I192:I223" si="21">ROUND(H192*(1-$L$8),2)</f>
        <v>198</v>
      </c>
      <c r="J192" s="220">
        <f t="shared" si="17"/>
        <v>233.64</v>
      </c>
      <c r="K192" s="338">
        <f t="shared" ref="K192:K223" si="22">ROUND(E192*I192,2)</f>
        <v>3960</v>
      </c>
      <c r="L192" s="220">
        <f t="shared" ref="L192:L223" si="23">K192*1.18</f>
        <v>4672.8</v>
      </c>
      <c r="M192" s="190"/>
      <c r="N192" s="426"/>
    </row>
    <row r="193" spans="1:14" s="179" customFormat="1" ht="15.75" customHeight="1">
      <c r="A193" s="462" t="s">
        <v>118</v>
      </c>
      <c r="B193" s="431" t="s">
        <v>119</v>
      </c>
      <c r="C193" s="463"/>
      <c r="D193" s="271" t="s">
        <v>630</v>
      </c>
      <c r="E193" s="444">
        <v>100</v>
      </c>
      <c r="F193" s="272" t="s">
        <v>46</v>
      </c>
      <c r="G193" s="467">
        <v>6</v>
      </c>
      <c r="H193" s="273">
        <v>12</v>
      </c>
      <c r="I193" s="427">
        <f t="shared" si="21"/>
        <v>12</v>
      </c>
      <c r="J193" s="274">
        <f t="shared" si="17"/>
        <v>14.16</v>
      </c>
      <c r="K193" s="428">
        <f t="shared" si="22"/>
        <v>1200</v>
      </c>
      <c r="L193" s="274">
        <f t="shared" si="23"/>
        <v>1416</v>
      </c>
      <c r="M193" s="190"/>
      <c r="N193" s="426"/>
    </row>
    <row r="194" spans="1:14" s="179" customFormat="1" ht="15.75" customHeight="1">
      <c r="A194" s="528" t="s">
        <v>375</v>
      </c>
      <c r="B194" s="397" t="s">
        <v>376</v>
      </c>
      <c r="C194" s="445" t="s">
        <v>735</v>
      </c>
      <c r="D194" s="295" t="s">
        <v>630</v>
      </c>
      <c r="E194" s="442">
        <v>460</v>
      </c>
      <c r="F194" s="301" t="s">
        <v>46</v>
      </c>
      <c r="G194" s="468">
        <v>6</v>
      </c>
      <c r="H194" s="265">
        <v>7.6000000000000005</v>
      </c>
      <c r="I194" s="329">
        <f t="shared" si="21"/>
        <v>7.6</v>
      </c>
      <c r="J194" s="302">
        <f t="shared" si="17"/>
        <v>8.9700000000000006</v>
      </c>
      <c r="K194" s="340">
        <f t="shared" si="22"/>
        <v>3496</v>
      </c>
      <c r="L194" s="302">
        <f t="shared" si="23"/>
        <v>4125.28</v>
      </c>
      <c r="M194" s="190"/>
      <c r="N194" s="426"/>
    </row>
    <row r="195" spans="1:14" s="179" customFormat="1" ht="15.75" customHeight="1">
      <c r="A195" s="529"/>
      <c r="B195" s="395" t="s">
        <v>377</v>
      </c>
      <c r="C195" s="446" t="s">
        <v>736</v>
      </c>
      <c r="D195" s="238" t="s">
        <v>630</v>
      </c>
      <c r="E195" s="437">
        <v>410</v>
      </c>
      <c r="F195" s="254" t="s">
        <v>46</v>
      </c>
      <c r="G195" s="469">
        <v>6</v>
      </c>
      <c r="H195" s="266">
        <v>8.4</v>
      </c>
      <c r="I195" s="322">
        <f t="shared" si="21"/>
        <v>8.4</v>
      </c>
      <c r="J195" s="217">
        <f t="shared" si="17"/>
        <v>9.91</v>
      </c>
      <c r="K195" s="333">
        <f t="shared" si="22"/>
        <v>3444</v>
      </c>
      <c r="L195" s="217">
        <f t="shared" si="23"/>
        <v>4063.9199999999996</v>
      </c>
      <c r="M195" s="190"/>
      <c r="N195" s="426"/>
    </row>
    <row r="196" spans="1:14" s="179" customFormat="1" ht="15.75" customHeight="1">
      <c r="A196" s="529"/>
      <c r="B196" s="395" t="s">
        <v>378</v>
      </c>
      <c r="C196" s="446" t="s">
        <v>737</v>
      </c>
      <c r="D196" s="238" t="s">
        <v>630</v>
      </c>
      <c r="E196" s="437">
        <v>330</v>
      </c>
      <c r="F196" s="254" t="s">
        <v>46</v>
      </c>
      <c r="G196" s="469">
        <v>6</v>
      </c>
      <c r="H196" s="266">
        <v>9.3000000000000007</v>
      </c>
      <c r="I196" s="322">
        <f t="shared" si="21"/>
        <v>9.3000000000000007</v>
      </c>
      <c r="J196" s="217">
        <f t="shared" si="17"/>
        <v>10.97</v>
      </c>
      <c r="K196" s="333">
        <f t="shared" si="22"/>
        <v>3069</v>
      </c>
      <c r="L196" s="217">
        <f t="shared" si="23"/>
        <v>3621.4199999999996</v>
      </c>
      <c r="M196" s="190"/>
      <c r="N196" s="426"/>
    </row>
    <row r="197" spans="1:14" s="179" customFormat="1" ht="15.75" customHeight="1">
      <c r="A197" s="529"/>
      <c r="B197" s="395" t="s">
        <v>379</v>
      </c>
      <c r="C197" s="446" t="s">
        <v>738</v>
      </c>
      <c r="D197" s="238" t="s">
        <v>630</v>
      </c>
      <c r="E197" s="437">
        <v>320</v>
      </c>
      <c r="F197" s="254" t="s">
        <v>46</v>
      </c>
      <c r="G197" s="469">
        <v>6</v>
      </c>
      <c r="H197" s="266">
        <v>10</v>
      </c>
      <c r="I197" s="322">
        <f t="shared" si="21"/>
        <v>10</v>
      </c>
      <c r="J197" s="217">
        <f t="shared" si="17"/>
        <v>11.8</v>
      </c>
      <c r="K197" s="333">
        <f t="shared" si="22"/>
        <v>3200</v>
      </c>
      <c r="L197" s="217">
        <f t="shared" si="23"/>
        <v>3776</v>
      </c>
      <c r="M197" s="190"/>
      <c r="N197" s="426"/>
    </row>
    <row r="198" spans="1:14" s="179" customFormat="1" ht="15.75" customHeight="1">
      <c r="A198" s="529"/>
      <c r="B198" s="395" t="s">
        <v>380</v>
      </c>
      <c r="C198" s="446" t="s">
        <v>739</v>
      </c>
      <c r="D198" s="238" t="s">
        <v>630</v>
      </c>
      <c r="E198" s="437">
        <v>280</v>
      </c>
      <c r="F198" s="254" t="s">
        <v>46</v>
      </c>
      <c r="G198" s="469">
        <v>6</v>
      </c>
      <c r="H198" s="266">
        <v>10.9</v>
      </c>
      <c r="I198" s="322">
        <f t="shared" si="21"/>
        <v>10.9</v>
      </c>
      <c r="J198" s="217">
        <f t="shared" si="17"/>
        <v>12.86</v>
      </c>
      <c r="K198" s="333">
        <f t="shared" si="22"/>
        <v>3052</v>
      </c>
      <c r="L198" s="217">
        <f t="shared" si="23"/>
        <v>3601.3599999999997</v>
      </c>
      <c r="M198" s="190"/>
      <c r="N198" s="426"/>
    </row>
    <row r="199" spans="1:14" s="179" customFormat="1" ht="15.75" customHeight="1">
      <c r="A199" s="529"/>
      <c r="B199" s="395" t="s">
        <v>381</v>
      </c>
      <c r="C199" s="446" t="s">
        <v>740</v>
      </c>
      <c r="D199" s="238" t="s">
        <v>630</v>
      </c>
      <c r="E199" s="437">
        <v>270</v>
      </c>
      <c r="F199" s="254" t="s">
        <v>46</v>
      </c>
      <c r="G199" s="469">
        <v>6</v>
      </c>
      <c r="H199" s="266">
        <v>12.700000000000001</v>
      </c>
      <c r="I199" s="322">
        <f t="shared" si="21"/>
        <v>12.7</v>
      </c>
      <c r="J199" s="217">
        <f t="shared" si="17"/>
        <v>14.99</v>
      </c>
      <c r="K199" s="333">
        <f t="shared" si="22"/>
        <v>3429</v>
      </c>
      <c r="L199" s="217">
        <f t="shared" si="23"/>
        <v>4046.22</v>
      </c>
      <c r="M199" s="190"/>
      <c r="N199" s="426"/>
    </row>
    <row r="200" spans="1:14" s="179" customFormat="1" ht="15.75" customHeight="1">
      <c r="A200" s="529"/>
      <c r="B200" s="395" t="s">
        <v>382</v>
      </c>
      <c r="C200" s="446" t="s">
        <v>741</v>
      </c>
      <c r="D200" s="238" t="s">
        <v>630</v>
      </c>
      <c r="E200" s="437">
        <v>240</v>
      </c>
      <c r="F200" s="254" t="s">
        <v>46</v>
      </c>
      <c r="G200" s="469">
        <v>6</v>
      </c>
      <c r="H200" s="266">
        <v>14.200000000000001</v>
      </c>
      <c r="I200" s="322">
        <f t="shared" si="21"/>
        <v>14.2</v>
      </c>
      <c r="J200" s="217">
        <f t="shared" si="17"/>
        <v>16.760000000000002</v>
      </c>
      <c r="K200" s="333">
        <f t="shared" si="22"/>
        <v>3408</v>
      </c>
      <c r="L200" s="217">
        <f t="shared" si="23"/>
        <v>4021.4399999999996</v>
      </c>
      <c r="M200" s="190"/>
      <c r="N200" s="426"/>
    </row>
    <row r="201" spans="1:14" s="179" customFormat="1" ht="15.75" customHeight="1">
      <c r="A201" s="529"/>
      <c r="B201" s="395" t="s">
        <v>383</v>
      </c>
      <c r="C201" s="446" t="s">
        <v>742</v>
      </c>
      <c r="D201" s="238" t="s">
        <v>630</v>
      </c>
      <c r="E201" s="437">
        <v>220</v>
      </c>
      <c r="F201" s="254" t="s">
        <v>46</v>
      </c>
      <c r="G201" s="469">
        <v>6</v>
      </c>
      <c r="H201" s="266">
        <v>16.2</v>
      </c>
      <c r="I201" s="322">
        <f t="shared" si="21"/>
        <v>16.2</v>
      </c>
      <c r="J201" s="217">
        <f t="shared" si="17"/>
        <v>19.12</v>
      </c>
      <c r="K201" s="333">
        <f t="shared" si="22"/>
        <v>3564</v>
      </c>
      <c r="L201" s="217">
        <f t="shared" si="23"/>
        <v>4205.5199999999995</v>
      </c>
      <c r="M201" s="190"/>
      <c r="N201" s="426"/>
    </row>
    <row r="202" spans="1:14" s="179" customFormat="1" ht="15.75" customHeight="1">
      <c r="A202" s="529"/>
      <c r="B202" s="395" t="s">
        <v>384</v>
      </c>
      <c r="C202" s="446" t="s">
        <v>743</v>
      </c>
      <c r="D202" s="238" t="s">
        <v>630</v>
      </c>
      <c r="E202" s="437">
        <v>200</v>
      </c>
      <c r="F202" s="254" t="s">
        <v>46</v>
      </c>
      <c r="G202" s="469">
        <v>6</v>
      </c>
      <c r="H202" s="266">
        <v>17.5</v>
      </c>
      <c r="I202" s="322">
        <f t="shared" si="21"/>
        <v>17.5</v>
      </c>
      <c r="J202" s="217">
        <f t="shared" si="17"/>
        <v>20.65</v>
      </c>
      <c r="K202" s="333">
        <f t="shared" si="22"/>
        <v>3500</v>
      </c>
      <c r="L202" s="217">
        <f t="shared" si="23"/>
        <v>4130</v>
      </c>
      <c r="M202" s="190"/>
      <c r="N202" s="426"/>
    </row>
    <row r="203" spans="1:14" s="179" customFormat="1" ht="15.75" customHeight="1">
      <c r="A203" s="530"/>
      <c r="B203" s="398" t="s">
        <v>385</v>
      </c>
      <c r="C203" s="449" t="s">
        <v>744</v>
      </c>
      <c r="D203" s="243" t="s">
        <v>630</v>
      </c>
      <c r="E203" s="443">
        <v>160</v>
      </c>
      <c r="F203" s="264" t="s">
        <v>46</v>
      </c>
      <c r="G203" s="470">
        <v>6</v>
      </c>
      <c r="H203" s="268">
        <v>23.5</v>
      </c>
      <c r="I203" s="327">
        <f t="shared" si="21"/>
        <v>23.5</v>
      </c>
      <c r="J203" s="220">
        <f t="shared" si="17"/>
        <v>27.73</v>
      </c>
      <c r="K203" s="338">
        <f t="shared" si="22"/>
        <v>3760</v>
      </c>
      <c r="L203" s="220">
        <f t="shared" si="23"/>
        <v>4436.8</v>
      </c>
      <c r="M203" s="190"/>
      <c r="N203" s="426"/>
    </row>
    <row r="204" spans="1:14" s="179" customFormat="1" ht="15.75" customHeight="1">
      <c r="A204" s="528" t="s">
        <v>395</v>
      </c>
      <c r="B204" s="397" t="s">
        <v>386</v>
      </c>
      <c r="C204" s="445" t="s">
        <v>745</v>
      </c>
      <c r="D204" s="295" t="s">
        <v>630</v>
      </c>
      <c r="E204" s="442">
        <v>440</v>
      </c>
      <c r="F204" s="301" t="s">
        <v>46</v>
      </c>
      <c r="G204" s="468">
        <v>6</v>
      </c>
      <c r="H204" s="265">
        <v>10.8</v>
      </c>
      <c r="I204" s="329">
        <f t="shared" si="21"/>
        <v>10.8</v>
      </c>
      <c r="J204" s="302">
        <f t="shared" si="17"/>
        <v>12.74</v>
      </c>
      <c r="K204" s="340">
        <f t="shared" si="22"/>
        <v>4752</v>
      </c>
      <c r="L204" s="302">
        <f t="shared" si="23"/>
        <v>5607.36</v>
      </c>
      <c r="M204" s="190"/>
      <c r="N204" s="426"/>
    </row>
    <row r="205" spans="1:14" s="179" customFormat="1" ht="15.75" customHeight="1">
      <c r="A205" s="529"/>
      <c r="B205" s="395" t="s">
        <v>387</v>
      </c>
      <c r="C205" s="446" t="s">
        <v>746</v>
      </c>
      <c r="D205" s="238" t="s">
        <v>630</v>
      </c>
      <c r="E205" s="437">
        <v>390</v>
      </c>
      <c r="F205" s="254" t="s">
        <v>46</v>
      </c>
      <c r="G205" s="469">
        <v>6</v>
      </c>
      <c r="H205" s="266">
        <v>11.4</v>
      </c>
      <c r="I205" s="322">
        <f t="shared" si="21"/>
        <v>11.4</v>
      </c>
      <c r="J205" s="217">
        <f t="shared" si="17"/>
        <v>13.45</v>
      </c>
      <c r="K205" s="333">
        <f t="shared" si="22"/>
        <v>4446</v>
      </c>
      <c r="L205" s="217">
        <f t="shared" si="23"/>
        <v>5246.28</v>
      </c>
      <c r="M205" s="190"/>
      <c r="N205" s="426"/>
    </row>
    <row r="206" spans="1:14" s="179" customFormat="1" ht="15.75" customHeight="1">
      <c r="A206" s="529"/>
      <c r="B206" s="395" t="s">
        <v>388</v>
      </c>
      <c r="C206" s="446" t="s">
        <v>747</v>
      </c>
      <c r="D206" s="238" t="s">
        <v>630</v>
      </c>
      <c r="E206" s="437">
        <v>310</v>
      </c>
      <c r="F206" s="254" t="s">
        <v>46</v>
      </c>
      <c r="G206" s="469">
        <v>6</v>
      </c>
      <c r="H206" s="266">
        <v>13.100000000000001</v>
      </c>
      <c r="I206" s="322">
        <f t="shared" si="21"/>
        <v>13.1</v>
      </c>
      <c r="J206" s="217">
        <f t="shared" si="17"/>
        <v>15.46</v>
      </c>
      <c r="K206" s="333">
        <f t="shared" si="22"/>
        <v>4061</v>
      </c>
      <c r="L206" s="217">
        <f t="shared" si="23"/>
        <v>4791.9799999999996</v>
      </c>
      <c r="M206" s="190"/>
      <c r="N206" s="426"/>
    </row>
    <row r="207" spans="1:14" s="179" customFormat="1" ht="15.75" customHeight="1">
      <c r="A207" s="529"/>
      <c r="B207" s="395" t="s">
        <v>389</v>
      </c>
      <c r="C207" s="446" t="s">
        <v>748</v>
      </c>
      <c r="D207" s="238" t="s">
        <v>630</v>
      </c>
      <c r="E207" s="437">
        <v>300</v>
      </c>
      <c r="F207" s="254" t="s">
        <v>46</v>
      </c>
      <c r="G207" s="469">
        <v>6</v>
      </c>
      <c r="H207" s="266">
        <v>13.600000000000001</v>
      </c>
      <c r="I207" s="322">
        <f t="shared" si="21"/>
        <v>13.6</v>
      </c>
      <c r="J207" s="217">
        <f t="shared" si="17"/>
        <v>16.05</v>
      </c>
      <c r="K207" s="333">
        <f t="shared" si="22"/>
        <v>4080</v>
      </c>
      <c r="L207" s="217">
        <f t="shared" si="23"/>
        <v>4814.3999999999996</v>
      </c>
      <c r="M207" s="190"/>
      <c r="N207" s="426"/>
    </row>
    <row r="208" spans="1:14" s="179" customFormat="1" ht="15.75" customHeight="1">
      <c r="A208" s="529"/>
      <c r="B208" s="395" t="s">
        <v>390</v>
      </c>
      <c r="C208" s="446" t="s">
        <v>749</v>
      </c>
      <c r="D208" s="238" t="s">
        <v>630</v>
      </c>
      <c r="E208" s="437">
        <v>260</v>
      </c>
      <c r="F208" s="254" t="s">
        <v>46</v>
      </c>
      <c r="G208" s="469">
        <v>6</v>
      </c>
      <c r="H208" s="266">
        <v>14.3</v>
      </c>
      <c r="I208" s="322">
        <f t="shared" si="21"/>
        <v>14.3</v>
      </c>
      <c r="J208" s="217">
        <f t="shared" si="17"/>
        <v>16.87</v>
      </c>
      <c r="K208" s="333">
        <f t="shared" si="22"/>
        <v>3718</v>
      </c>
      <c r="L208" s="217">
        <f t="shared" si="23"/>
        <v>4387.24</v>
      </c>
      <c r="M208" s="190"/>
      <c r="N208" s="426"/>
    </row>
    <row r="209" spans="1:14" s="179" customFormat="1" ht="15.75" customHeight="1">
      <c r="A209" s="529"/>
      <c r="B209" s="395" t="s">
        <v>391</v>
      </c>
      <c r="C209" s="446" t="s">
        <v>750</v>
      </c>
      <c r="D209" s="238" t="s">
        <v>630</v>
      </c>
      <c r="E209" s="437">
        <v>250</v>
      </c>
      <c r="F209" s="254" t="s">
        <v>46</v>
      </c>
      <c r="G209" s="469">
        <v>6</v>
      </c>
      <c r="H209" s="266">
        <v>17.900000000000002</v>
      </c>
      <c r="I209" s="322">
        <f t="shared" si="21"/>
        <v>17.899999999999999</v>
      </c>
      <c r="J209" s="217">
        <f t="shared" si="17"/>
        <v>21.12</v>
      </c>
      <c r="K209" s="333">
        <f t="shared" si="22"/>
        <v>4475</v>
      </c>
      <c r="L209" s="217">
        <f t="shared" si="23"/>
        <v>5280.5</v>
      </c>
      <c r="M209" s="190"/>
      <c r="N209" s="426"/>
    </row>
    <row r="210" spans="1:14" s="179" customFormat="1" ht="15.75" customHeight="1">
      <c r="A210" s="529"/>
      <c r="B210" s="395" t="s">
        <v>392</v>
      </c>
      <c r="C210" s="446" t="s">
        <v>751</v>
      </c>
      <c r="D210" s="238" t="s">
        <v>630</v>
      </c>
      <c r="E210" s="437">
        <v>220</v>
      </c>
      <c r="F210" s="254" t="s">
        <v>46</v>
      </c>
      <c r="G210" s="469">
        <v>6</v>
      </c>
      <c r="H210" s="266">
        <v>21.6</v>
      </c>
      <c r="I210" s="322">
        <f t="shared" si="21"/>
        <v>21.6</v>
      </c>
      <c r="J210" s="217">
        <f t="shared" si="17"/>
        <v>25.49</v>
      </c>
      <c r="K210" s="333">
        <f t="shared" si="22"/>
        <v>4752</v>
      </c>
      <c r="L210" s="217">
        <f t="shared" si="23"/>
        <v>5607.36</v>
      </c>
      <c r="M210" s="190"/>
      <c r="N210" s="426"/>
    </row>
    <row r="211" spans="1:14" s="179" customFormat="1" ht="15.75" customHeight="1">
      <c r="A211" s="529"/>
      <c r="B211" s="395" t="s">
        <v>393</v>
      </c>
      <c r="C211" s="446" t="s">
        <v>752</v>
      </c>
      <c r="D211" s="238" t="s">
        <v>630</v>
      </c>
      <c r="E211" s="437">
        <v>220</v>
      </c>
      <c r="F211" s="254" t="s">
        <v>46</v>
      </c>
      <c r="G211" s="469">
        <v>6</v>
      </c>
      <c r="H211" s="266">
        <v>27.1</v>
      </c>
      <c r="I211" s="322">
        <f t="shared" si="21"/>
        <v>27.1</v>
      </c>
      <c r="J211" s="217">
        <f t="shared" si="17"/>
        <v>31.98</v>
      </c>
      <c r="K211" s="333">
        <f t="shared" si="22"/>
        <v>5962</v>
      </c>
      <c r="L211" s="217">
        <f t="shared" si="23"/>
        <v>7035.16</v>
      </c>
      <c r="M211" s="190"/>
      <c r="N211" s="426"/>
    </row>
    <row r="212" spans="1:14" s="179" customFormat="1" ht="15.75" customHeight="1">
      <c r="A212" s="530"/>
      <c r="B212" s="398" t="s">
        <v>394</v>
      </c>
      <c r="C212" s="449" t="s">
        <v>753</v>
      </c>
      <c r="D212" s="243" t="s">
        <v>630</v>
      </c>
      <c r="E212" s="443">
        <v>180</v>
      </c>
      <c r="F212" s="264" t="s">
        <v>46</v>
      </c>
      <c r="G212" s="470">
        <v>6</v>
      </c>
      <c r="H212" s="268">
        <v>29.8</v>
      </c>
      <c r="I212" s="327">
        <f t="shared" si="21"/>
        <v>29.8</v>
      </c>
      <c r="J212" s="220">
        <f t="shared" si="17"/>
        <v>35.159999999999997</v>
      </c>
      <c r="K212" s="338">
        <f t="shared" si="22"/>
        <v>5364</v>
      </c>
      <c r="L212" s="220">
        <f t="shared" si="23"/>
        <v>6329.5199999999995</v>
      </c>
      <c r="M212" s="190"/>
      <c r="N212" s="426"/>
    </row>
    <row r="213" spans="1:14" s="179" customFormat="1" ht="15.75" customHeight="1">
      <c r="A213" s="528" t="s">
        <v>120</v>
      </c>
      <c r="B213" s="397" t="s">
        <v>122</v>
      </c>
      <c r="C213" s="445" t="s">
        <v>754</v>
      </c>
      <c r="D213" s="295" t="s">
        <v>514</v>
      </c>
      <c r="E213" s="438">
        <v>62.5</v>
      </c>
      <c r="F213" s="301" t="s">
        <v>121</v>
      </c>
      <c r="G213" s="468">
        <v>0.1</v>
      </c>
      <c r="H213" s="265">
        <v>116.9</v>
      </c>
      <c r="I213" s="329">
        <v>116</v>
      </c>
      <c r="J213" s="302">
        <f t="shared" si="17"/>
        <v>136.88</v>
      </c>
      <c r="K213" s="340">
        <f t="shared" si="22"/>
        <v>7250</v>
      </c>
      <c r="L213" s="302">
        <f t="shared" si="23"/>
        <v>8555</v>
      </c>
      <c r="M213" s="190"/>
      <c r="N213" s="426"/>
    </row>
    <row r="214" spans="1:14" s="179" customFormat="1" ht="15.75" customHeight="1">
      <c r="A214" s="529"/>
      <c r="B214" s="395" t="s">
        <v>123</v>
      </c>
      <c r="C214" s="446" t="s">
        <v>755</v>
      </c>
      <c r="D214" s="238" t="s">
        <v>514</v>
      </c>
      <c r="E214" s="436">
        <v>62.5</v>
      </c>
      <c r="F214" s="254" t="s">
        <v>121</v>
      </c>
      <c r="G214" s="469">
        <v>0.1</v>
      </c>
      <c r="H214" s="266">
        <v>123.30000000000001</v>
      </c>
      <c r="I214" s="322">
        <v>124</v>
      </c>
      <c r="J214" s="217">
        <f t="shared" si="17"/>
        <v>146.32</v>
      </c>
      <c r="K214" s="333">
        <f t="shared" si="22"/>
        <v>7750</v>
      </c>
      <c r="L214" s="217">
        <f t="shared" si="23"/>
        <v>9145</v>
      </c>
      <c r="M214" s="190"/>
      <c r="N214" s="426"/>
    </row>
    <row r="215" spans="1:14" s="179" customFormat="1" ht="15.75" customHeight="1">
      <c r="A215" s="529"/>
      <c r="B215" s="395" t="s">
        <v>124</v>
      </c>
      <c r="C215" s="446" t="s">
        <v>756</v>
      </c>
      <c r="D215" s="238" t="s">
        <v>514</v>
      </c>
      <c r="E215" s="436">
        <v>62.5</v>
      </c>
      <c r="F215" s="254" t="s">
        <v>121</v>
      </c>
      <c r="G215" s="469">
        <v>0.1</v>
      </c>
      <c r="H215" s="266">
        <v>150.6</v>
      </c>
      <c r="I215" s="322">
        <v>150</v>
      </c>
      <c r="J215" s="217">
        <f t="shared" si="17"/>
        <v>177</v>
      </c>
      <c r="K215" s="333">
        <f t="shared" si="22"/>
        <v>9375</v>
      </c>
      <c r="L215" s="217">
        <f t="shared" si="23"/>
        <v>11062.5</v>
      </c>
      <c r="M215" s="190"/>
      <c r="N215" s="426"/>
    </row>
    <row r="216" spans="1:14" s="179" customFormat="1" ht="15.75" customHeight="1">
      <c r="A216" s="529"/>
      <c r="B216" s="395" t="s">
        <v>125</v>
      </c>
      <c r="C216" s="446" t="s">
        <v>757</v>
      </c>
      <c r="D216" s="238" t="s">
        <v>514</v>
      </c>
      <c r="E216" s="436">
        <v>62.5</v>
      </c>
      <c r="F216" s="254" t="s">
        <v>121</v>
      </c>
      <c r="G216" s="469">
        <v>0.1</v>
      </c>
      <c r="H216" s="266">
        <v>150.9</v>
      </c>
      <c r="I216" s="322">
        <v>154</v>
      </c>
      <c r="J216" s="217">
        <f t="shared" si="17"/>
        <v>181.72</v>
      </c>
      <c r="K216" s="333">
        <f t="shared" si="22"/>
        <v>9625</v>
      </c>
      <c r="L216" s="217">
        <f t="shared" si="23"/>
        <v>11357.5</v>
      </c>
      <c r="M216" s="190"/>
      <c r="N216" s="426"/>
    </row>
    <row r="217" spans="1:14" s="179" customFormat="1" ht="15.75" customHeight="1">
      <c r="A217" s="529"/>
      <c r="B217" s="395" t="s">
        <v>126</v>
      </c>
      <c r="C217" s="446" t="s">
        <v>758</v>
      </c>
      <c r="D217" s="238" t="s">
        <v>514</v>
      </c>
      <c r="E217" s="436">
        <v>25</v>
      </c>
      <c r="F217" s="254" t="s">
        <v>121</v>
      </c>
      <c r="G217" s="469">
        <v>0.1</v>
      </c>
      <c r="H217" s="266">
        <v>165.8</v>
      </c>
      <c r="I217" s="322">
        <v>166</v>
      </c>
      <c r="J217" s="217">
        <f t="shared" si="17"/>
        <v>195.88</v>
      </c>
      <c r="K217" s="333">
        <f t="shared" si="22"/>
        <v>4150</v>
      </c>
      <c r="L217" s="217">
        <f t="shared" si="23"/>
        <v>4897</v>
      </c>
      <c r="M217" s="190"/>
      <c r="N217" s="426"/>
    </row>
    <row r="218" spans="1:14" s="179" customFormat="1" ht="15.75" customHeight="1">
      <c r="A218" s="529"/>
      <c r="B218" s="395" t="s">
        <v>127</v>
      </c>
      <c r="C218" s="446" t="s">
        <v>759</v>
      </c>
      <c r="D218" s="238" t="s">
        <v>514</v>
      </c>
      <c r="E218" s="436">
        <v>25</v>
      </c>
      <c r="F218" s="254" t="s">
        <v>121</v>
      </c>
      <c r="G218" s="469">
        <v>0.1</v>
      </c>
      <c r="H218" s="266">
        <v>180.5</v>
      </c>
      <c r="I218" s="322">
        <v>180</v>
      </c>
      <c r="J218" s="217">
        <f t="shared" si="17"/>
        <v>212.4</v>
      </c>
      <c r="K218" s="333">
        <f t="shared" si="22"/>
        <v>4500</v>
      </c>
      <c r="L218" s="217">
        <f t="shared" si="23"/>
        <v>5310</v>
      </c>
      <c r="M218" s="190"/>
      <c r="N218" s="426"/>
    </row>
    <row r="219" spans="1:14" s="179" customFormat="1" ht="15.75" customHeight="1">
      <c r="A219" s="529"/>
      <c r="B219" s="395" t="s">
        <v>128</v>
      </c>
      <c r="C219" s="446" t="s">
        <v>760</v>
      </c>
      <c r="D219" s="238" t="s">
        <v>514</v>
      </c>
      <c r="E219" s="436">
        <v>25</v>
      </c>
      <c r="F219" s="254" t="s">
        <v>121</v>
      </c>
      <c r="G219" s="469">
        <v>0.1</v>
      </c>
      <c r="H219" s="266">
        <v>188.10000000000002</v>
      </c>
      <c r="I219" s="322">
        <v>188</v>
      </c>
      <c r="J219" s="217">
        <f t="shared" si="17"/>
        <v>221.84</v>
      </c>
      <c r="K219" s="333">
        <f t="shared" si="22"/>
        <v>4700</v>
      </c>
      <c r="L219" s="217">
        <f t="shared" si="23"/>
        <v>5546</v>
      </c>
      <c r="M219" s="190"/>
      <c r="N219" s="426"/>
    </row>
    <row r="220" spans="1:14" s="179" customFormat="1" ht="15.75" customHeight="1">
      <c r="A220" s="529"/>
      <c r="B220" s="395" t="s">
        <v>129</v>
      </c>
      <c r="C220" s="446" t="s">
        <v>761</v>
      </c>
      <c r="D220" s="238" t="s">
        <v>514</v>
      </c>
      <c r="E220" s="436">
        <v>25</v>
      </c>
      <c r="F220" s="254" t="s">
        <v>121</v>
      </c>
      <c r="G220" s="469">
        <v>0.1</v>
      </c>
      <c r="H220" s="266">
        <v>288.7</v>
      </c>
      <c r="I220" s="322">
        <v>288</v>
      </c>
      <c r="J220" s="217">
        <f t="shared" si="17"/>
        <v>339.84</v>
      </c>
      <c r="K220" s="333">
        <f t="shared" si="22"/>
        <v>7200</v>
      </c>
      <c r="L220" s="217">
        <f t="shared" si="23"/>
        <v>8496</v>
      </c>
      <c r="M220" s="190"/>
      <c r="N220" s="426"/>
    </row>
    <row r="221" spans="1:14" s="179" customFormat="1" ht="15.75" customHeight="1">
      <c r="A221" s="529"/>
      <c r="B221" s="395" t="s">
        <v>130</v>
      </c>
      <c r="C221" s="446" t="s">
        <v>762</v>
      </c>
      <c r="D221" s="238" t="s">
        <v>514</v>
      </c>
      <c r="E221" s="436">
        <v>25</v>
      </c>
      <c r="F221" s="254" t="s">
        <v>121</v>
      </c>
      <c r="G221" s="469">
        <v>0.1</v>
      </c>
      <c r="H221" s="266">
        <v>304.90000000000003</v>
      </c>
      <c r="I221" s="322">
        <v>304</v>
      </c>
      <c r="J221" s="217">
        <f t="shared" si="17"/>
        <v>358.72</v>
      </c>
      <c r="K221" s="333">
        <f t="shared" si="22"/>
        <v>7600</v>
      </c>
      <c r="L221" s="217">
        <f t="shared" si="23"/>
        <v>8968</v>
      </c>
      <c r="M221" s="190"/>
      <c r="N221" s="426"/>
    </row>
    <row r="222" spans="1:14" s="179" customFormat="1" ht="15.75" customHeight="1">
      <c r="A222" s="530"/>
      <c r="B222" s="398" t="s">
        <v>131</v>
      </c>
      <c r="C222" s="449" t="s">
        <v>763</v>
      </c>
      <c r="D222" s="243" t="s">
        <v>514</v>
      </c>
      <c r="E222" s="439">
        <v>25</v>
      </c>
      <c r="F222" s="264" t="s">
        <v>121</v>
      </c>
      <c r="G222" s="470">
        <v>0.1</v>
      </c>
      <c r="H222" s="268">
        <v>415.70000000000005</v>
      </c>
      <c r="I222" s="327">
        <v>416</v>
      </c>
      <c r="J222" s="220">
        <f t="shared" si="17"/>
        <v>490.88</v>
      </c>
      <c r="K222" s="338">
        <f t="shared" si="22"/>
        <v>10400</v>
      </c>
      <c r="L222" s="220">
        <f t="shared" si="23"/>
        <v>12272</v>
      </c>
      <c r="M222" s="190"/>
      <c r="N222" s="426"/>
    </row>
    <row r="223" spans="1:14" s="179" customFormat="1" ht="15.75" customHeight="1">
      <c r="A223" s="462" t="s">
        <v>132</v>
      </c>
      <c r="B223" s="431" t="s">
        <v>133</v>
      </c>
      <c r="C223" s="463" t="s">
        <v>764</v>
      </c>
      <c r="D223" s="271" t="s">
        <v>514</v>
      </c>
      <c r="E223" s="444">
        <v>100</v>
      </c>
      <c r="F223" s="272" t="s">
        <v>46</v>
      </c>
      <c r="G223" s="467">
        <v>0.3</v>
      </c>
      <c r="H223" s="273">
        <v>5.4</v>
      </c>
      <c r="I223" s="427">
        <f t="shared" si="21"/>
        <v>5.4</v>
      </c>
      <c r="J223" s="274">
        <f t="shared" si="17"/>
        <v>6.37</v>
      </c>
      <c r="K223" s="428">
        <f t="shared" si="22"/>
        <v>540</v>
      </c>
      <c r="L223" s="274">
        <f t="shared" si="23"/>
        <v>637.19999999999993</v>
      </c>
      <c r="M223" s="190"/>
      <c r="N223" s="426"/>
    </row>
    <row r="224" spans="1:14" s="179" customFormat="1" ht="15.75" customHeight="1">
      <c r="A224" s="528" t="s">
        <v>134</v>
      </c>
      <c r="B224" s="397" t="s">
        <v>250</v>
      </c>
      <c r="C224" s="445" t="s">
        <v>765</v>
      </c>
      <c r="D224" s="295" t="s">
        <v>514</v>
      </c>
      <c r="E224" s="438">
        <v>250</v>
      </c>
      <c r="F224" s="301" t="s">
        <v>121</v>
      </c>
      <c r="G224" s="468">
        <v>0.5</v>
      </c>
      <c r="H224" s="265">
        <v>29.400000000000002</v>
      </c>
      <c r="I224" s="329">
        <v>29.5</v>
      </c>
      <c r="J224" s="302">
        <f t="shared" ref="J224:J238" si="24">ROUND(I224*1.18,2)</f>
        <v>34.81</v>
      </c>
      <c r="K224" s="340">
        <f t="shared" ref="K224:K238" si="25">ROUND(E224*I224,2)</f>
        <v>7375</v>
      </c>
      <c r="L224" s="302">
        <f t="shared" ref="L224:L238" si="26">K224*1.18</f>
        <v>8702.5</v>
      </c>
      <c r="M224" s="190"/>
      <c r="N224" s="426"/>
    </row>
    <row r="225" spans="1:14" s="179" customFormat="1" ht="15.75" customHeight="1">
      <c r="A225" s="529"/>
      <c r="B225" s="395" t="s">
        <v>162</v>
      </c>
      <c r="C225" s="446" t="s">
        <v>766</v>
      </c>
      <c r="D225" s="238" t="s">
        <v>514</v>
      </c>
      <c r="E225" s="436">
        <v>62.5</v>
      </c>
      <c r="F225" s="254" t="s">
        <v>121</v>
      </c>
      <c r="G225" s="469">
        <v>0.2</v>
      </c>
      <c r="H225" s="266">
        <v>88.300000000000011</v>
      </c>
      <c r="I225" s="322">
        <v>88</v>
      </c>
      <c r="J225" s="217">
        <f t="shared" si="24"/>
        <v>103.84</v>
      </c>
      <c r="K225" s="333">
        <f t="shared" si="25"/>
        <v>5500</v>
      </c>
      <c r="L225" s="217">
        <f t="shared" si="26"/>
        <v>6490</v>
      </c>
      <c r="M225" s="190"/>
      <c r="N225" s="426"/>
    </row>
    <row r="226" spans="1:14" s="179" customFormat="1" ht="15.75" customHeight="1">
      <c r="A226" s="529"/>
      <c r="B226" s="395" t="s">
        <v>135</v>
      </c>
      <c r="C226" s="446" t="s">
        <v>767</v>
      </c>
      <c r="D226" s="238" t="s">
        <v>514</v>
      </c>
      <c r="E226" s="436">
        <v>25</v>
      </c>
      <c r="F226" s="254" t="s">
        <v>121</v>
      </c>
      <c r="G226" s="469">
        <v>0.2</v>
      </c>
      <c r="H226" s="266">
        <v>56.800000000000004</v>
      </c>
      <c r="I226" s="322">
        <v>56</v>
      </c>
      <c r="J226" s="217">
        <f t="shared" si="24"/>
        <v>66.08</v>
      </c>
      <c r="K226" s="333">
        <f t="shared" si="25"/>
        <v>1400</v>
      </c>
      <c r="L226" s="217">
        <f t="shared" si="26"/>
        <v>1652</v>
      </c>
      <c r="M226" s="190"/>
      <c r="N226" s="426"/>
    </row>
    <row r="227" spans="1:14" s="179" customFormat="1" ht="15.75" customHeight="1">
      <c r="A227" s="530"/>
      <c r="B227" s="398" t="s">
        <v>163</v>
      </c>
      <c r="C227" s="449" t="s">
        <v>768</v>
      </c>
      <c r="D227" s="243" t="s">
        <v>514</v>
      </c>
      <c r="E227" s="439">
        <v>50</v>
      </c>
      <c r="F227" s="264" t="s">
        <v>121</v>
      </c>
      <c r="G227" s="470">
        <v>0.2</v>
      </c>
      <c r="H227" s="268">
        <v>56.800000000000004</v>
      </c>
      <c r="I227" s="327">
        <v>56</v>
      </c>
      <c r="J227" s="220">
        <f t="shared" si="24"/>
        <v>66.08</v>
      </c>
      <c r="K227" s="338">
        <f t="shared" si="25"/>
        <v>2800</v>
      </c>
      <c r="L227" s="220">
        <f t="shared" si="26"/>
        <v>3304</v>
      </c>
      <c r="M227" s="190"/>
      <c r="N227" s="426"/>
    </row>
    <row r="228" spans="1:14" s="179" customFormat="1" ht="15.75" customHeight="1">
      <c r="A228" s="528" t="s">
        <v>136</v>
      </c>
      <c r="B228" s="397" t="s">
        <v>251</v>
      </c>
      <c r="C228" s="445" t="s">
        <v>769</v>
      </c>
      <c r="D228" s="295" t="s">
        <v>514</v>
      </c>
      <c r="E228" s="438">
        <v>72</v>
      </c>
      <c r="F228" s="301" t="s">
        <v>121</v>
      </c>
      <c r="G228" s="468">
        <v>0.5</v>
      </c>
      <c r="H228" s="265">
        <v>62.1</v>
      </c>
      <c r="I228" s="329">
        <v>62</v>
      </c>
      <c r="J228" s="302">
        <f t="shared" si="24"/>
        <v>73.16</v>
      </c>
      <c r="K228" s="340">
        <f t="shared" si="25"/>
        <v>4464</v>
      </c>
      <c r="L228" s="302">
        <f t="shared" si="26"/>
        <v>5267.5199999999995</v>
      </c>
      <c r="M228" s="190"/>
      <c r="N228" s="426"/>
    </row>
    <row r="229" spans="1:14" s="179" customFormat="1" ht="15.75" customHeight="1">
      <c r="A229" s="530"/>
      <c r="B229" s="398" t="s">
        <v>252</v>
      </c>
      <c r="C229" s="449" t="s">
        <v>770</v>
      </c>
      <c r="D229" s="243" t="s">
        <v>514</v>
      </c>
      <c r="E229" s="439">
        <v>50</v>
      </c>
      <c r="F229" s="264" t="s">
        <v>121</v>
      </c>
      <c r="G229" s="470">
        <v>0.5</v>
      </c>
      <c r="H229" s="268">
        <v>170.10000000000002</v>
      </c>
      <c r="I229" s="327">
        <v>170</v>
      </c>
      <c r="J229" s="220">
        <f t="shared" si="24"/>
        <v>200.6</v>
      </c>
      <c r="K229" s="338">
        <f t="shared" si="25"/>
        <v>8500</v>
      </c>
      <c r="L229" s="220">
        <f t="shared" si="26"/>
        <v>10030</v>
      </c>
      <c r="M229" s="190"/>
      <c r="N229" s="426"/>
    </row>
    <row r="230" spans="1:14" s="179" customFormat="1" ht="15.75" customHeight="1">
      <c r="A230" s="528" t="s">
        <v>137</v>
      </c>
      <c r="B230" s="397" t="s">
        <v>253</v>
      </c>
      <c r="C230" s="445" t="s">
        <v>771</v>
      </c>
      <c r="D230" s="295" t="s">
        <v>514</v>
      </c>
      <c r="E230" s="438">
        <v>50</v>
      </c>
      <c r="F230" s="301" t="s">
        <v>121</v>
      </c>
      <c r="G230" s="468">
        <v>0.5</v>
      </c>
      <c r="H230" s="265">
        <v>61.400000000000006</v>
      </c>
      <c r="I230" s="329">
        <v>62</v>
      </c>
      <c r="J230" s="302">
        <f t="shared" si="24"/>
        <v>73.16</v>
      </c>
      <c r="K230" s="340">
        <f t="shared" si="25"/>
        <v>3100</v>
      </c>
      <c r="L230" s="302">
        <f t="shared" si="26"/>
        <v>3658</v>
      </c>
      <c r="M230" s="190"/>
      <c r="N230" s="426"/>
    </row>
    <row r="231" spans="1:14" s="179" customFormat="1" ht="15.75" customHeight="1">
      <c r="A231" s="529"/>
      <c r="B231" s="395" t="s">
        <v>138</v>
      </c>
      <c r="C231" s="446" t="s">
        <v>772</v>
      </c>
      <c r="D231" s="238" t="s">
        <v>514</v>
      </c>
      <c r="E231" s="436">
        <v>50</v>
      </c>
      <c r="F231" s="254" t="s">
        <v>121</v>
      </c>
      <c r="G231" s="469">
        <v>0.5</v>
      </c>
      <c r="H231" s="266">
        <v>70.400000000000006</v>
      </c>
      <c r="I231" s="322">
        <v>70</v>
      </c>
      <c r="J231" s="217">
        <f t="shared" si="24"/>
        <v>82.6</v>
      </c>
      <c r="K231" s="333">
        <f t="shared" si="25"/>
        <v>3500</v>
      </c>
      <c r="L231" s="217">
        <f t="shared" si="26"/>
        <v>4130</v>
      </c>
      <c r="M231" s="190"/>
      <c r="N231" s="426"/>
    </row>
    <row r="232" spans="1:14" s="179" customFormat="1" ht="15.75" customHeight="1">
      <c r="A232" s="530"/>
      <c r="B232" s="398" t="s">
        <v>139</v>
      </c>
      <c r="C232" s="449" t="s">
        <v>773</v>
      </c>
      <c r="D232" s="243" t="s">
        <v>514</v>
      </c>
      <c r="E232" s="439">
        <v>50</v>
      </c>
      <c r="F232" s="264" t="s">
        <v>121</v>
      </c>
      <c r="G232" s="470">
        <v>0.5</v>
      </c>
      <c r="H232" s="268">
        <v>74.2</v>
      </c>
      <c r="I232" s="327">
        <v>74</v>
      </c>
      <c r="J232" s="220">
        <f t="shared" si="24"/>
        <v>87.32</v>
      </c>
      <c r="K232" s="338">
        <f t="shared" si="25"/>
        <v>3700</v>
      </c>
      <c r="L232" s="220">
        <f t="shared" si="26"/>
        <v>4366</v>
      </c>
      <c r="M232" s="190"/>
      <c r="N232" s="426"/>
    </row>
    <row r="233" spans="1:14" s="179" customFormat="1" ht="15.75" customHeight="1">
      <c r="A233" s="528" t="s">
        <v>140</v>
      </c>
      <c r="B233" s="397" t="s">
        <v>164</v>
      </c>
      <c r="C233" s="445" t="s">
        <v>774</v>
      </c>
      <c r="D233" s="295" t="s">
        <v>514</v>
      </c>
      <c r="E233" s="438">
        <v>50</v>
      </c>
      <c r="F233" s="301" t="s">
        <v>121</v>
      </c>
      <c r="G233" s="464">
        <v>0.05</v>
      </c>
      <c r="H233" s="265">
        <v>388.90000000000003</v>
      </c>
      <c r="I233" s="329">
        <v>388</v>
      </c>
      <c r="J233" s="302">
        <f t="shared" si="24"/>
        <v>457.84</v>
      </c>
      <c r="K233" s="340">
        <f t="shared" si="25"/>
        <v>19400</v>
      </c>
      <c r="L233" s="302">
        <f t="shared" si="26"/>
        <v>22892</v>
      </c>
      <c r="M233" s="190"/>
      <c r="N233" s="426"/>
    </row>
    <row r="234" spans="1:14" s="179" customFormat="1" ht="15.75" customHeight="1">
      <c r="A234" s="529"/>
      <c r="B234" s="395" t="s">
        <v>254</v>
      </c>
      <c r="C234" s="446" t="s">
        <v>775</v>
      </c>
      <c r="D234" s="238" t="s">
        <v>514</v>
      </c>
      <c r="E234" s="436">
        <v>50</v>
      </c>
      <c r="F234" s="254" t="s">
        <v>121</v>
      </c>
      <c r="G234" s="465">
        <v>0.05</v>
      </c>
      <c r="H234" s="266">
        <v>388.90000000000003</v>
      </c>
      <c r="I234" s="322">
        <v>388</v>
      </c>
      <c r="J234" s="217">
        <f t="shared" si="24"/>
        <v>457.84</v>
      </c>
      <c r="K234" s="333">
        <f t="shared" si="25"/>
        <v>19400</v>
      </c>
      <c r="L234" s="217">
        <f t="shared" si="26"/>
        <v>22892</v>
      </c>
      <c r="M234" s="190"/>
      <c r="N234" s="426"/>
    </row>
    <row r="235" spans="1:14" s="179" customFormat="1" ht="15.75" customHeight="1">
      <c r="A235" s="529"/>
      <c r="B235" s="395" t="s">
        <v>255</v>
      </c>
      <c r="C235" s="446" t="s">
        <v>776</v>
      </c>
      <c r="D235" s="238" t="s">
        <v>514</v>
      </c>
      <c r="E235" s="436">
        <v>62.5</v>
      </c>
      <c r="F235" s="254" t="s">
        <v>121</v>
      </c>
      <c r="G235" s="465">
        <v>0.05</v>
      </c>
      <c r="H235" s="266">
        <v>388.90000000000003</v>
      </c>
      <c r="I235" s="322">
        <v>388</v>
      </c>
      <c r="J235" s="217">
        <f t="shared" si="24"/>
        <v>457.84</v>
      </c>
      <c r="K235" s="333">
        <f t="shared" si="25"/>
        <v>24250</v>
      </c>
      <c r="L235" s="217">
        <f t="shared" si="26"/>
        <v>28615</v>
      </c>
      <c r="M235" s="190"/>
      <c r="N235" s="426"/>
    </row>
    <row r="236" spans="1:14" s="179" customFormat="1" ht="15.75" customHeight="1">
      <c r="A236" s="530"/>
      <c r="B236" s="398" t="s">
        <v>165</v>
      </c>
      <c r="C236" s="449" t="s">
        <v>777</v>
      </c>
      <c r="D236" s="243" t="s">
        <v>514</v>
      </c>
      <c r="E236" s="439">
        <v>62.5</v>
      </c>
      <c r="F236" s="264" t="s">
        <v>121</v>
      </c>
      <c r="G236" s="466">
        <v>0.05</v>
      </c>
      <c r="H236" s="268">
        <v>388.90000000000003</v>
      </c>
      <c r="I236" s="327">
        <v>388</v>
      </c>
      <c r="J236" s="220">
        <f t="shared" si="24"/>
        <v>457.84</v>
      </c>
      <c r="K236" s="338">
        <f t="shared" si="25"/>
        <v>24250</v>
      </c>
      <c r="L236" s="220">
        <f t="shared" si="26"/>
        <v>28615</v>
      </c>
      <c r="M236" s="190"/>
      <c r="N236" s="426"/>
    </row>
    <row r="237" spans="1:14" s="179" customFormat="1" ht="15.75" customHeight="1">
      <c r="A237" s="528" t="s">
        <v>141</v>
      </c>
      <c r="B237" s="397" t="s">
        <v>142</v>
      </c>
      <c r="C237" s="445"/>
      <c r="D237" s="295" t="s">
        <v>800</v>
      </c>
      <c r="E237" s="438">
        <v>0.8</v>
      </c>
      <c r="F237" s="301" t="s">
        <v>104</v>
      </c>
      <c r="G237" s="468">
        <v>0.2</v>
      </c>
      <c r="H237" s="265">
        <v>640.5</v>
      </c>
      <c r="I237" s="329">
        <v>640</v>
      </c>
      <c r="J237" s="302">
        <f t="shared" si="24"/>
        <v>755.2</v>
      </c>
      <c r="K237" s="340">
        <f t="shared" si="25"/>
        <v>512</v>
      </c>
      <c r="L237" s="302">
        <f t="shared" si="26"/>
        <v>604.16</v>
      </c>
      <c r="M237" s="190"/>
      <c r="N237" s="426"/>
    </row>
    <row r="238" spans="1:14" s="179" customFormat="1" ht="15.75" customHeight="1">
      <c r="A238" s="530"/>
      <c r="B238" s="398" t="s">
        <v>801</v>
      </c>
      <c r="C238" s="449"/>
      <c r="D238" s="243" t="s">
        <v>795</v>
      </c>
      <c r="E238" s="439">
        <v>1.5</v>
      </c>
      <c r="F238" s="264" t="s">
        <v>101</v>
      </c>
      <c r="G238" s="470">
        <v>3</v>
      </c>
      <c r="H238" s="268">
        <v>270.3</v>
      </c>
      <c r="I238" s="327">
        <v>270</v>
      </c>
      <c r="J238" s="220">
        <f t="shared" si="24"/>
        <v>318.60000000000002</v>
      </c>
      <c r="K238" s="338">
        <f t="shared" si="25"/>
        <v>405</v>
      </c>
      <c r="L238" s="220">
        <f t="shared" si="26"/>
        <v>477.9</v>
      </c>
      <c r="M238" s="190"/>
      <c r="N238" s="426"/>
    </row>
    <row r="239" spans="1:14" ht="15.75" customHeight="1">
      <c r="A239" s="151"/>
      <c r="B239" s="151"/>
      <c r="C239" s="151"/>
      <c r="D239" s="151"/>
      <c r="E239" s="402"/>
      <c r="F239" s="152"/>
      <c r="G239" s="152"/>
      <c r="H239" s="152"/>
      <c r="I239" s="152"/>
      <c r="J239" s="34"/>
      <c r="K239" s="34"/>
      <c r="L239" s="402"/>
      <c r="M239" s="403"/>
      <c r="N239" s="403"/>
    </row>
    <row r="240" spans="1:14" ht="15.75" customHeight="1">
      <c r="A240" s="192" t="s">
        <v>11</v>
      </c>
      <c r="B240" s="193"/>
      <c r="C240" s="183"/>
      <c r="D240" s="193"/>
      <c r="E240" s="193"/>
      <c r="F240" s="193"/>
      <c r="G240" s="193"/>
      <c r="H240" s="193"/>
      <c r="I240" s="194"/>
      <c r="J240" s="194"/>
      <c r="K240" s="195"/>
      <c r="L240" s="194"/>
      <c r="M240" s="183"/>
      <c r="N240" s="197"/>
    </row>
    <row r="241" spans="1:14" ht="15.75" customHeight="1">
      <c r="A241" s="196" t="s">
        <v>485</v>
      </c>
      <c r="B241" s="185"/>
      <c r="C241" s="185"/>
      <c r="D241" s="185"/>
      <c r="E241" s="185"/>
      <c r="F241" s="185"/>
      <c r="G241" s="185"/>
      <c r="H241" s="185"/>
      <c r="I241" s="185"/>
      <c r="J241" s="185"/>
      <c r="K241" s="182"/>
      <c r="M241" s="183"/>
      <c r="N241" s="197"/>
    </row>
    <row r="242" spans="1:14" ht="15.75" customHeight="1">
      <c r="A242" s="319" t="s">
        <v>513</v>
      </c>
      <c r="B242" s="185"/>
      <c r="C242" s="185"/>
      <c r="D242" s="185"/>
      <c r="E242" s="185"/>
      <c r="F242" s="185"/>
      <c r="G242" s="185"/>
      <c r="H242" s="185"/>
      <c r="I242" s="185"/>
      <c r="J242" s="185"/>
      <c r="K242" s="198"/>
      <c r="L242" s="199" t="s">
        <v>12</v>
      </c>
      <c r="M242" s="183"/>
      <c r="N242" s="198"/>
    </row>
    <row r="243" spans="1:14" ht="15.75" customHeight="1">
      <c r="A243" s="319" t="s">
        <v>818</v>
      </c>
      <c r="B243" s="185"/>
      <c r="C243" s="185"/>
      <c r="D243" s="185"/>
      <c r="E243" s="185"/>
      <c r="F243" s="185"/>
      <c r="G243" s="185"/>
      <c r="H243" s="185"/>
      <c r="I243" s="185"/>
      <c r="J243" s="185"/>
      <c r="K243" s="198"/>
      <c r="L243" s="201" t="s">
        <v>468</v>
      </c>
      <c r="M243" s="183"/>
      <c r="N243" s="198"/>
    </row>
    <row r="244" spans="1:14" ht="15.75" customHeight="1">
      <c r="A244" s="541" t="s">
        <v>792</v>
      </c>
      <c r="B244" s="541"/>
      <c r="C244" s="541"/>
      <c r="D244" s="541"/>
      <c r="E244" s="541"/>
      <c r="F244" s="541"/>
      <c r="G244" s="541"/>
      <c r="H244" s="541"/>
      <c r="I244" s="541"/>
      <c r="J244" s="541"/>
      <c r="K244" s="182"/>
      <c r="L244" s="202" t="s">
        <v>27</v>
      </c>
      <c r="M244" s="183"/>
      <c r="N244" s="197"/>
    </row>
    <row r="245" spans="1:14" ht="15.75" customHeight="1">
      <c r="A245" s="541"/>
      <c r="B245" s="541"/>
      <c r="C245" s="541"/>
      <c r="D245" s="541"/>
      <c r="E245" s="541"/>
      <c r="F245" s="541"/>
      <c r="G245" s="541"/>
      <c r="H245" s="541"/>
      <c r="I245" s="541"/>
      <c r="J245" s="541"/>
      <c r="K245" s="182"/>
      <c r="L245" s="201" t="s">
        <v>268</v>
      </c>
      <c r="M245" s="183"/>
      <c r="N245" s="197"/>
    </row>
    <row r="246" spans="1:14" ht="15.75" customHeight="1">
      <c r="A246" s="541"/>
      <c r="B246" s="541"/>
      <c r="C246" s="541"/>
      <c r="D246" s="541"/>
      <c r="E246" s="541"/>
      <c r="F246" s="541"/>
      <c r="G246" s="541"/>
      <c r="H246" s="541"/>
      <c r="I246" s="541"/>
      <c r="J246" s="541"/>
      <c r="K246" s="182"/>
      <c r="L246" s="201" t="s">
        <v>269</v>
      </c>
      <c r="M246" s="197"/>
      <c r="N246" s="197"/>
    </row>
    <row r="247" spans="1:14" ht="15.75" customHeight="1">
      <c r="A247" s="319" t="s">
        <v>779</v>
      </c>
      <c r="B247" s="183"/>
      <c r="C247" s="183"/>
      <c r="D247" s="183"/>
      <c r="E247" s="183"/>
      <c r="F247" s="183"/>
      <c r="G247" s="183"/>
      <c r="H247" s="183"/>
      <c r="I247" s="183"/>
      <c r="J247" s="183"/>
      <c r="K247" s="182"/>
      <c r="L247" s="203" t="s">
        <v>469</v>
      </c>
      <c r="M247" s="197"/>
      <c r="N247" s="197"/>
    </row>
    <row r="248" spans="1:14" ht="15.75" customHeight="1">
      <c r="A248" s="196" t="s">
        <v>780</v>
      </c>
      <c r="B248" s="183"/>
      <c r="C248" s="183"/>
      <c r="D248" s="183"/>
      <c r="E248" s="183"/>
      <c r="F248" s="183"/>
      <c r="G248" s="183"/>
      <c r="H248" s="183"/>
      <c r="I248" s="183"/>
      <c r="J248" s="183"/>
      <c r="K248" s="182"/>
      <c r="L248" s="405"/>
      <c r="M248" s="197"/>
      <c r="N248" s="197"/>
    </row>
    <row r="249" spans="1:14" ht="14.25">
      <c r="A249" s="405"/>
      <c r="E249" s="418"/>
      <c r="F249" s="35"/>
      <c r="G249" s="35"/>
      <c r="H249" s="35"/>
      <c r="I249" s="35"/>
      <c r="J249" s="35"/>
      <c r="K249" s="35"/>
    </row>
    <row r="250" spans="1:14">
      <c r="E250" s="402"/>
      <c r="F250" s="152"/>
      <c r="G250" s="152"/>
      <c r="H250" s="152"/>
      <c r="I250" s="152"/>
      <c r="J250" s="152"/>
      <c r="K250" s="152"/>
    </row>
    <row r="251" spans="1:14">
      <c r="E251" s="402"/>
      <c r="F251" s="152"/>
      <c r="G251" s="152"/>
      <c r="H251" s="152"/>
      <c r="I251" s="152"/>
      <c r="J251" s="152"/>
      <c r="K251" s="152"/>
    </row>
    <row r="252" spans="1:14" ht="14.25">
      <c r="E252" s="418"/>
      <c r="F252" s="35"/>
      <c r="G252" s="35"/>
      <c r="H252" s="35"/>
      <c r="I252" s="35"/>
      <c r="J252" s="35"/>
      <c r="K252" s="35"/>
    </row>
    <row r="253" spans="1:14">
      <c r="E253" s="402"/>
      <c r="F253" s="152"/>
      <c r="G253" s="152"/>
      <c r="H253" s="152"/>
      <c r="I253" s="152"/>
      <c r="J253" s="152"/>
      <c r="K253" s="152"/>
      <c r="L253" s="405"/>
    </row>
    <row r="254" spans="1:14">
      <c r="E254" s="402"/>
      <c r="F254" s="152"/>
      <c r="G254" s="152"/>
      <c r="H254" s="152"/>
      <c r="I254" s="152"/>
      <c r="J254" s="152"/>
      <c r="K254" s="152"/>
      <c r="L254" s="405"/>
    </row>
    <row r="255" spans="1:14">
      <c r="E255" s="402"/>
      <c r="F255" s="152"/>
      <c r="G255" s="152"/>
      <c r="H255" s="152"/>
      <c r="I255" s="152"/>
      <c r="J255" s="152"/>
      <c r="K255" s="152"/>
      <c r="L255" s="405"/>
    </row>
    <row r="256" spans="1:14">
      <c r="E256" s="402"/>
      <c r="F256" s="152"/>
      <c r="G256" s="152"/>
      <c r="H256" s="152"/>
      <c r="I256" s="152"/>
      <c r="J256" s="152"/>
      <c r="K256" s="152"/>
    </row>
    <row r="257" spans="5:11">
      <c r="E257" s="402"/>
      <c r="F257" s="152"/>
      <c r="G257" s="152"/>
      <c r="H257" s="152"/>
      <c r="I257" s="152"/>
      <c r="J257" s="152"/>
      <c r="K257" s="152"/>
    </row>
    <row r="258" spans="5:11">
      <c r="E258" s="402"/>
      <c r="F258" s="152"/>
      <c r="G258" s="152"/>
      <c r="H258" s="152"/>
      <c r="I258" s="152"/>
      <c r="J258" s="152"/>
      <c r="K258" s="152"/>
    </row>
    <row r="259" spans="5:11">
      <c r="E259" s="402"/>
      <c r="F259" s="152"/>
      <c r="G259" s="152"/>
      <c r="H259" s="152"/>
      <c r="I259" s="152"/>
      <c r="J259" s="152"/>
      <c r="K259" s="152"/>
    </row>
    <row r="260" spans="5:11">
      <c r="E260" s="402"/>
      <c r="F260" s="152"/>
      <c r="G260" s="152"/>
      <c r="H260" s="152"/>
      <c r="I260" s="152"/>
      <c r="J260" s="152"/>
      <c r="K260" s="152"/>
    </row>
    <row r="261" spans="5:11">
      <c r="E261" s="402"/>
      <c r="F261" s="152"/>
      <c r="G261" s="152"/>
      <c r="H261" s="152"/>
      <c r="I261" s="152"/>
      <c r="J261" s="152"/>
      <c r="K261" s="152"/>
    </row>
    <row r="262" spans="5:11">
      <c r="E262" s="402"/>
      <c r="F262" s="151"/>
      <c r="G262" s="151"/>
      <c r="H262" s="151"/>
      <c r="I262" s="151"/>
      <c r="J262" s="151"/>
      <c r="K262" s="151"/>
    </row>
    <row r="263" spans="5:11">
      <c r="E263" s="409"/>
      <c r="F263" s="409"/>
      <c r="G263" s="409"/>
      <c r="H263" s="409"/>
      <c r="I263" s="409"/>
      <c r="J263" s="409"/>
      <c r="K263" s="409"/>
    </row>
    <row r="264" spans="5:11">
      <c r="E264" s="419"/>
      <c r="F264" s="410"/>
      <c r="G264" s="410"/>
      <c r="H264" s="410"/>
      <c r="I264" s="410"/>
      <c r="J264" s="410"/>
      <c r="K264" s="410"/>
    </row>
    <row r="266" spans="5:11">
      <c r="E266" s="420"/>
      <c r="F266" s="411"/>
      <c r="G266" s="411"/>
      <c r="H266" s="411"/>
      <c r="I266" s="411"/>
      <c r="J266" s="411"/>
      <c r="K266" s="411"/>
    </row>
    <row r="267" spans="5:11">
      <c r="E267" s="420"/>
      <c r="F267" s="411"/>
      <c r="G267" s="411"/>
      <c r="H267" s="411"/>
      <c r="I267" s="411"/>
      <c r="J267" s="411"/>
      <c r="K267" s="411"/>
    </row>
    <row r="268" spans="5:11">
      <c r="E268" s="409"/>
      <c r="F268" s="408"/>
      <c r="G268" s="408"/>
      <c r="H268" s="408"/>
      <c r="I268" s="408"/>
      <c r="J268" s="408"/>
      <c r="K268" s="408"/>
    </row>
  </sheetData>
  <mergeCells count="49">
    <mergeCell ref="A237:A238"/>
    <mergeCell ref="A204:A212"/>
    <mergeCell ref="A213:A222"/>
    <mergeCell ref="A224:A227"/>
    <mergeCell ref="A228:A229"/>
    <mergeCell ref="A230:A232"/>
    <mergeCell ref="A86:A89"/>
    <mergeCell ref="A90:A92"/>
    <mergeCell ref="A93:A94"/>
    <mergeCell ref="A95:A99"/>
    <mergeCell ref="A100:A101"/>
    <mergeCell ref="A244:J246"/>
    <mergeCell ref="A121:L121"/>
    <mergeCell ref="A122:A131"/>
    <mergeCell ref="A132:A141"/>
    <mergeCell ref="A142:A149"/>
    <mergeCell ref="A150:A157"/>
    <mergeCell ref="A158:A164"/>
    <mergeCell ref="A165:L165"/>
    <mergeCell ref="A166:A169"/>
    <mergeCell ref="A170:A175"/>
    <mergeCell ref="A176:A179"/>
    <mergeCell ref="A180:A183"/>
    <mergeCell ref="A184:A188"/>
    <mergeCell ref="A189:A192"/>
    <mergeCell ref="A194:A203"/>
    <mergeCell ref="A233:A236"/>
    <mergeCell ref="A80:A85"/>
    <mergeCell ref="E10:F10"/>
    <mergeCell ref="I10:L10"/>
    <mergeCell ref="A12:L12"/>
    <mergeCell ref="A13:A17"/>
    <mergeCell ref="A18:A20"/>
    <mergeCell ref="A102:A103"/>
    <mergeCell ref="A104:A110"/>
    <mergeCell ref="A111:A120"/>
    <mergeCell ref="A21:A22"/>
    <mergeCell ref="A1:L1"/>
    <mergeCell ref="A2:L2"/>
    <mergeCell ref="A6:L6"/>
    <mergeCell ref="A4:L4"/>
    <mergeCell ref="A24:L24"/>
    <mergeCell ref="A25:A28"/>
    <mergeCell ref="A29:A34"/>
    <mergeCell ref="A35:A37"/>
    <mergeCell ref="A39:A53"/>
    <mergeCell ref="A54:A65"/>
    <mergeCell ref="A66:A72"/>
    <mergeCell ref="A73:A79"/>
  </mergeCells>
  <hyperlinks>
    <hyperlink ref="A8" location="Оглавление!A1" display="К оглавлению"/>
  </hyperlinks>
  <pageMargins left="0.25" right="0.25" top="0.75" bottom="0.75" header="0.3" footer="0.3"/>
  <pageSetup paperSize="9" scale="42" fitToHeight="0" orientation="portrait" r:id="rId1"/>
  <rowBreaks count="2" manualBreakCount="2">
    <brk id="110" max="11" man="1"/>
    <brk id="203" max="1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J1081"/>
  <sheetViews>
    <sheetView showGridLines="0" view="pageBreakPreview" topLeftCell="B1" zoomScale="85" zoomScaleNormal="70" zoomScaleSheetLayoutView="85" zoomScalePageLayoutView="70" workbookViewId="0">
      <selection activeCell="B125" sqref="B125"/>
    </sheetView>
  </sheetViews>
  <sheetFormatPr defaultColWidth="12.7109375" defaultRowHeight="12.75"/>
  <cols>
    <col min="1" max="1" width="7.5703125" style="93" hidden="1" customWidth="1"/>
    <col min="2" max="2" width="107.85546875" style="11" customWidth="1"/>
    <col min="3" max="3" width="14.7109375" style="26" customWidth="1"/>
    <col min="4" max="4" width="14.7109375" style="25" customWidth="1"/>
    <col min="5" max="5" width="14.7109375" style="133" customWidth="1"/>
    <col min="6" max="6" width="14.7109375" style="27" customWidth="1"/>
    <col min="7" max="7" width="9.140625" style="96" customWidth="1"/>
    <col min="8" max="9" width="24.85546875" style="96" customWidth="1"/>
    <col min="10" max="10" width="24.85546875" style="78" customWidth="1"/>
    <col min="11" max="12" width="24.85546875" style="24" customWidth="1"/>
    <col min="13" max="249" width="9.140625" style="24" customWidth="1"/>
    <col min="250" max="250" width="72.7109375" style="24" customWidth="1"/>
    <col min="251" max="251" width="8.7109375" style="24" customWidth="1"/>
    <col min="252" max="252" width="20.7109375" style="24" customWidth="1"/>
    <col min="253" max="253" width="12.7109375" style="24" customWidth="1"/>
    <col min="254" max="254" width="0" style="24" hidden="1" customWidth="1"/>
    <col min="255" max="255" width="12.7109375" style="24"/>
    <col min="256" max="256" width="100.7109375" style="24" customWidth="1"/>
    <col min="257" max="260" width="14.7109375" style="24" customWidth="1"/>
    <col min="261" max="505" width="9.140625" style="24" customWidth="1"/>
    <col min="506" max="506" width="72.7109375" style="24" customWidth="1"/>
    <col min="507" max="507" width="8.7109375" style="24" customWidth="1"/>
    <col min="508" max="508" width="20.7109375" style="24" customWidth="1"/>
    <col min="509" max="509" width="12.7109375" style="24" customWidth="1"/>
    <col min="510" max="510" width="0" style="24" hidden="1" customWidth="1"/>
    <col min="511" max="511" width="12.7109375" style="24"/>
    <col min="512" max="512" width="100.7109375" style="24" customWidth="1"/>
    <col min="513" max="516" width="14.7109375" style="24" customWidth="1"/>
    <col min="517" max="761" width="9.140625" style="24" customWidth="1"/>
    <col min="762" max="762" width="72.7109375" style="24" customWidth="1"/>
    <col min="763" max="763" width="8.7109375" style="24" customWidth="1"/>
    <col min="764" max="764" width="20.7109375" style="24" customWidth="1"/>
    <col min="765" max="765" width="12.7109375" style="24" customWidth="1"/>
    <col min="766" max="766" width="0" style="24" hidden="1" customWidth="1"/>
    <col min="767" max="767" width="12.7109375" style="24"/>
    <col min="768" max="768" width="100.7109375" style="24" customWidth="1"/>
    <col min="769" max="772" width="14.7109375" style="24" customWidth="1"/>
    <col min="773" max="1017" width="9.140625" style="24" customWidth="1"/>
    <col min="1018" max="1018" width="72.7109375" style="24" customWidth="1"/>
    <col min="1019" max="1019" width="8.7109375" style="24" customWidth="1"/>
    <col min="1020" max="1020" width="20.7109375" style="24" customWidth="1"/>
    <col min="1021" max="1021" width="12.7109375" style="24" customWidth="1"/>
    <col min="1022" max="1022" width="0" style="24" hidden="1" customWidth="1"/>
    <col min="1023" max="1023" width="12.7109375" style="24"/>
    <col min="1024" max="1024" width="100.7109375" style="24" customWidth="1"/>
    <col min="1025" max="1028" width="14.7109375" style="24" customWidth="1"/>
    <col min="1029" max="1273" width="9.140625" style="24" customWidth="1"/>
    <col min="1274" max="1274" width="72.7109375" style="24" customWidth="1"/>
    <col min="1275" max="1275" width="8.7109375" style="24" customWidth="1"/>
    <col min="1276" max="1276" width="20.7109375" style="24" customWidth="1"/>
    <col min="1277" max="1277" width="12.7109375" style="24" customWidth="1"/>
    <col min="1278" max="1278" width="0" style="24" hidden="1" customWidth="1"/>
    <col min="1279" max="1279" width="12.7109375" style="24"/>
    <col min="1280" max="1280" width="100.7109375" style="24" customWidth="1"/>
    <col min="1281" max="1284" width="14.7109375" style="24" customWidth="1"/>
    <col min="1285" max="1529" width="9.140625" style="24" customWidth="1"/>
    <col min="1530" max="1530" width="72.7109375" style="24" customWidth="1"/>
    <col min="1531" max="1531" width="8.7109375" style="24" customWidth="1"/>
    <col min="1532" max="1532" width="20.7109375" style="24" customWidth="1"/>
    <col min="1533" max="1533" width="12.7109375" style="24" customWidth="1"/>
    <col min="1534" max="1534" width="0" style="24" hidden="1" customWidth="1"/>
    <col min="1535" max="1535" width="12.7109375" style="24"/>
    <col min="1536" max="1536" width="100.7109375" style="24" customWidth="1"/>
    <col min="1537" max="1540" width="14.7109375" style="24" customWidth="1"/>
    <col min="1541" max="1785" width="9.140625" style="24" customWidth="1"/>
    <col min="1786" max="1786" width="72.7109375" style="24" customWidth="1"/>
    <col min="1787" max="1787" width="8.7109375" style="24" customWidth="1"/>
    <col min="1788" max="1788" width="20.7109375" style="24" customWidth="1"/>
    <col min="1789" max="1789" width="12.7109375" style="24" customWidth="1"/>
    <col min="1790" max="1790" width="0" style="24" hidden="1" customWidth="1"/>
    <col min="1791" max="1791" width="12.7109375" style="24"/>
    <col min="1792" max="1792" width="100.7109375" style="24" customWidth="1"/>
    <col min="1793" max="1796" width="14.7109375" style="24" customWidth="1"/>
    <col min="1797" max="2041" width="9.140625" style="24" customWidth="1"/>
    <col min="2042" max="2042" width="72.7109375" style="24" customWidth="1"/>
    <col min="2043" max="2043" width="8.7109375" style="24" customWidth="1"/>
    <col min="2044" max="2044" width="20.7109375" style="24" customWidth="1"/>
    <col min="2045" max="2045" width="12.7109375" style="24" customWidth="1"/>
    <col min="2046" max="2046" width="0" style="24" hidden="1" customWidth="1"/>
    <col min="2047" max="2047" width="12.7109375" style="24"/>
    <col min="2048" max="2048" width="100.7109375" style="24" customWidth="1"/>
    <col min="2049" max="2052" width="14.7109375" style="24" customWidth="1"/>
    <col min="2053" max="2297" width="9.140625" style="24" customWidth="1"/>
    <col min="2298" max="2298" width="72.7109375" style="24" customWidth="1"/>
    <col min="2299" max="2299" width="8.7109375" style="24" customWidth="1"/>
    <col min="2300" max="2300" width="20.7109375" style="24" customWidth="1"/>
    <col min="2301" max="2301" width="12.7109375" style="24" customWidth="1"/>
    <col min="2302" max="2302" width="0" style="24" hidden="1" customWidth="1"/>
    <col min="2303" max="2303" width="12.7109375" style="24"/>
    <col min="2304" max="2304" width="100.7109375" style="24" customWidth="1"/>
    <col min="2305" max="2308" width="14.7109375" style="24" customWidth="1"/>
    <col min="2309" max="2553" width="9.140625" style="24" customWidth="1"/>
    <col min="2554" max="2554" width="72.7109375" style="24" customWidth="1"/>
    <col min="2555" max="2555" width="8.7109375" style="24" customWidth="1"/>
    <col min="2556" max="2556" width="20.7109375" style="24" customWidth="1"/>
    <col min="2557" max="2557" width="12.7109375" style="24" customWidth="1"/>
    <col min="2558" max="2558" width="0" style="24" hidden="1" customWidth="1"/>
    <col min="2559" max="2559" width="12.7109375" style="24"/>
    <col min="2560" max="2560" width="100.7109375" style="24" customWidth="1"/>
    <col min="2561" max="2564" width="14.7109375" style="24" customWidth="1"/>
    <col min="2565" max="2809" width="9.140625" style="24" customWidth="1"/>
    <col min="2810" max="2810" width="72.7109375" style="24" customWidth="1"/>
    <col min="2811" max="2811" width="8.7109375" style="24" customWidth="1"/>
    <col min="2812" max="2812" width="20.7109375" style="24" customWidth="1"/>
    <col min="2813" max="2813" width="12.7109375" style="24" customWidth="1"/>
    <col min="2814" max="2814" width="0" style="24" hidden="1" customWidth="1"/>
    <col min="2815" max="2815" width="12.7109375" style="24"/>
    <col min="2816" max="2816" width="100.7109375" style="24" customWidth="1"/>
    <col min="2817" max="2820" width="14.7109375" style="24" customWidth="1"/>
    <col min="2821" max="3065" width="9.140625" style="24" customWidth="1"/>
    <col min="3066" max="3066" width="72.7109375" style="24" customWidth="1"/>
    <col min="3067" max="3067" width="8.7109375" style="24" customWidth="1"/>
    <col min="3068" max="3068" width="20.7109375" style="24" customWidth="1"/>
    <col min="3069" max="3069" width="12.7109375" style="24" customWidth="1"/>
    <col min="3070" max="3070" width="0" style="24" hidden="1" customWidth="1"/>
    <col min="3071" max="3071" width="12.7109375" style="24"/>
    <col min="3072" max="3072" width="100.7109375" style="24" customWidth="1"/>
    <col min="3073" max="3076" width="14.7109375" style="24" customWidth="1"/>
    <col min="3077" max="3321" width="9.140625" style="24" customWidth="1"/>
    <col min="3322" max="3322" width="72.7109375" style="24" customWidth="1"/>
    <col min="3323" max="3323" width="8.7109375" style="24" customWidth="1"/>
    <col min="3324" max="3324" width="20.7109375" style="24" customWidth="1"/>
    <col min="3325" max="3325" width="12.7109375" style="24" customWidth="1"/>
    <col min="3326" max="3326" width="0" style="24" hidden="1" customWidth="1"/>
    <col min="3327" max="3327" width="12.7109375" style="24"/>
    <col min="3328" max="3328" width="100.7109375" style="24" customWidth="1"/>
    <col min="3329" max="3332" width="14.7109375" style="24" customWidth="1"/>
    <col min="3333" max="3577" width="9.140625" style="24" customWidth="1"/>
    <col min="3578" max="3578" width="72.7109375" style="24" customWidth="1"/>
    <col min="3579" max="3579" width="8.7109375" style="24" customWidth="1"/>
    <col min="3580" max="3580" width="20.7109375" style="24" customWidth="1"/>
    <col min="3581" max="3581" width="12.7109375" style="24" customWidth="1"/>
    <col min="3582" max="3582" width="0" style="24" hidden="1" customWidth="1"/>
    <col min="3583" max="3583" width="12.7109375" style="24"/>
    <col min="3584" max="3584" width="100.7109375" style="24" customWidth="1"/>
    <col min="3585" max="3588" width="14.7109375" style="24" customWidth="1"/>
    <col min="3589" max="3833" width="9.140625" style="24" customWidth="1"/>
    <col min="3834" max="3834" width="72.7109375" style="24" customWidth="1"/>
    <col min="3835" max="3835" width="8.7109375" style="24" customWidth="1"/>
    <col min="3836" max="3836" width="20.7109375" style="24" customWidth="1"/>
    <col min="3837" max="3837" width="12.7109375" style="24" customWidth="1"/>
    <col min="3838" max="3838" width="0" style="24" hidden="1" customWidth="1"/>
    <col min="3839" max="3839" width="12.7109375" style="24"/>
    <col min="3840" max="3840" width="100.7109375" style="24" customWidth="1"/>
    <col min="3841" max="3844" width="14.7109375" style="24" customWidth="1"/>
    <col min="3845" max="4089" width="9.140625" style="24" customWidth="1"/>
    <col min="4090" max="4090" width="72.7109375" style="24" customWidth="1"/>
    <col min="4091" max="4091" width="8.7109375" style="24" customWidth="1"/>
    <col min="4092" max="4092" width="20.7109375" style="24" customWidth="1"/>
    <col min="4093" max="4093" width="12.7109375" style="24" customWidth="1"/>
    <col min="4094" max="4094" width="0" style="24" hidden="1" customWidth="1"/>
    <col min="4095" max="4095" width="12.7109375" style="24"/>
    <col min="4096" max="4096" width="100.7109375" style="24" customWidth="1"/>
    <col min="4097" max="4100" width="14.7109375" style="24" customWidth="1"/>
    <col min="4101" max="4345" width="9.140625" style="24" customWidth="1"/>
    <col min="4346" max="4346" width="72.7109375" style="24" customWidth="1"/>
    <col min="4347" max="4347" width="8.7109375" style="24" customWidth="1"/>
    <col min="4348" max="4348" width="20.7109375" style="24" customWidth="1"/>
    <col min="4349" max="4349" width="12.7109375" style="24" customWidth="1"/>
    <col min="4350" max="4350" width="0" style="24" hidden="1" customWidth="1"/>
    <col min="4351" max="4351" width="12.7109375" style="24"/>
    <col min="4352" max="4352" width="100.7109375" style="24" customWidth="1"/>
    <col min="4353" max="4356" width="14.7109375" style="24" customWidth="1"/>
    <col min="4357" max="4601" width="9.140625" style="24" customWidth="1"/>
    <col min="4602" max="4602" width="72.7109375" style="24" customWidth="1"/>
    <col min="4603" max="4603" width="8.7109375" style="24" customWidth="1"/>
    <col min="4604" max="4604" width="20.7109375" style="24" customWidth="1"/>
    <col min="4605" max="4605" width="12.7109375" style="24" customWidth="1"/>
    <col min="4606" max="4606" width="0" style="24" hidden="1" customWidth="1"/>
    <col min="4607" max="4607" width="12.7109375" style="24"/>
    <col min="4608" max="4608" width="100.7109375" style="24" customWidth="1"/>
    <col min="4609" max="4612" width="14.7109375" style="24" customWidth="1"/>
    <col min="4613" max="4857" width="9.140625" style="24" customWidth="1"/>
    <col min="4858" max="4858" width="72.7109375" style="24" customWidth="1"/>
    <col min="4859" max="4859" width="8.7109375" style="24" customWidth="1"/>
    <col min="4860" max="4860" width="20.7109375" style="24" customWidth="1"/>
    <col min="4861" max="4861" width="12.7109375" style="24" customWidth="1"/>
    <col min="4862" max="4862" width="0" style="24" hidden="1" customWidth="1"/>
    <col min="4863" max="4863" width="12.7109375" style="24"/>
    <col min="4864" max="4864" width="100.7109375" style="24" customWidth="1"/>
    <col min="4865" max="4868" width="14.7109375" style="24" customWidth="1"/>
    <col min="4869" max="5113" width="9.140625" style="24" customWidth="1"/>
    <col min="5114" max="5114" width="72.7109375" style="24" customWidth="1"/>
    <col min="5115" max="5115" width="8.7109375" style="24" customWidth="1"/>
    <col min="5116" max="5116" width="20.7109375" style="24" customWidth="1"/>
    <col min="5117" max="5117" width="12.7109375" style="24" customWidth="1"/>
    <col min="5118" max="5118" width="0" style="24" hidden="1" customWidth="1"/>
    <col min="5119" max="5119" width="12.7109375" style="24"/>
    <col min="5120" max="5120" width="100.7109375" style="24" customWidth="1"/>
    <col min="5121" max="5124" width="14.7109375" style="24" customWidth="1"/>
    <col min="5125" max="5369" width="9.140625" style="24" customWidth="1"/>
    <col min="5370" max="5370" width="72.7109375" style="24" customWidth="1"/>
    <col min="5371" max="5371" width="8.7109375" style="24" customWidth="1"/>
    <col min="5372" max="5372" width="20.7109375" style="24" customWidth="1"/>
    <col min="5373" max="5373" width="12.7109375" style="24" customWidth="1"/>
    <col min="5374" max="5374" width="0" style="24" hidden="1" customWidth="1"/>
    <col min="5375" max="5375" width="12.7109375" style="24"/>
    <col min="5376" max="5376" width="100.7109375" style="24" customWidth="1"/>
    <col min="5377" max="5380" width="14.7109375" style="24" customWidth="1"/>
    <col min="5381" max="5625" width="9.140625" style="24" customWidth="1"/>
    <col min="5626" max="5626" width="72.7109375" style="24" customWidth="1"/>
    <col min="5627" max="5627" width="8.7109375" style="24" customWidth="1"/>
    <col min="5628" max="5628" width="20.7109375" style="24" customWidth="1"/>
    <col min="5629" max="5629" width="12.7109375" style="24" customWidth="1"/>
    <col min="5630" max="5630" width="0" style="24" hidden="1" customWidth="1"/>
    <col min="5631" max="5631" width="12.7109375" style="24"/>
    <col min="5632" max="5632" width="100.7109375" style="24" customWidth="1"/>
    <col min="5633" max="5636" width="14.7109375" style="24" customWidth="1"/>
    <col min="5637" max="5881" width="9.140625" style="24" customWidth="1"/>
    <col min="5882" max="5882" width="72.7109375" style="24" customWidth="1"/>
    <col min="5883" max="5883" width="8.7109375" style="24" customWidth="1"/>
    <col min="5884" max="5884" width="20.7109375" style="24" customWidth="1"/>
    <col min="5885" max="5885" width="12.7109375" style="24" customWidth="1"/>
    <col min="5886" max="5886" width="0" style="24" hidden="1" customWidth="1"/>
    <col min="5887" max="5887" width="12.7109375" style="24"/>
    <col min="5888" max="5888" width="100.7109375" style="24" customWidth="1"/>
    <col min="5889" max="5892" width="14.7109375" style="24" customWidth="1"/>
    <col min="5893" max="6137" width="9.140625" style="24" customWidth="1"/>
    <col min="6138" max="6138" width="72.7109375" style="24" customWidth="1"/>
    <col min="6139" max="6139" width="8.7109375" style="24" customWidth="1"/>
    <col min="6140" max="6140" width="20.7109375" style="24" customWidth="1"/>
    <col min="6141" max="6141" width="12.7109375" style="24" customWidth="1"/>
    <col min="6142" max="6142" width="0" style="24" hidden="1" customWidth="1"/>
    <col min="6143" max="6143" width="12.7109375" style="24"/>
    <col min="6144" max="6144" width="100.7109375" style="24" customWidth="1"/>
    <col min="6145" max="6148" width="14.7109375" style="24" customWidth="1"/>
    <col min="6149" max="6393" width="9.140625" style="24" customWidth="1"/>
    <col min="6394" max="6394" width="72.7109375" style="24" customWidth="1"/>
    <col min="6395" max="6395" width="8.7109375" style="24" customWidth="1"/>
    <col min="6396" max="6396" width="20.7109375" style="24" customWidth="1"/>
    <col min="6397" max="6397" width="12.7109375" style="24" customWidth="1"/>
    <col min="6398" max="6398" width="0" style="24" hidden="1" customWidth="1"/>
    <col min="6399" max="6399" width="12.7109375" style="24"/>
    <col min="6400" max="6400" width="100.7109375" style="24" customWidth="1"/>
    <col min="6401" max="6404" width="14.7109375" style="24" customWidth="1"/>
    <col min="6405" max="6649" width="9.140625" style="24" customWidth="1"/>
    <col min="6650" max="6650" width="72.7109375" style="24" customWidth="1"/>
    <col min="6651" max="6651" width="8.7109375" style="24" customWidth="1"/>
    <col min="6652" max="6652" width="20.7109375" style="24" customWidth="1"/>
    <col min="6653" max="6653" width="12.7109375" style="24" customWidth="1"/>
    <col min="6654" max="6654" width="0" style="24" hidden="1" customWidth="1"/>
    <col min="6655" max="6655" width="12.7109375" style="24"/>
    <col min="6656" max="6656" width="100.7109375" style="24" customWidth="1"/>
    <col min="6657" max="6660" width="14.7109375" style="24" customWidth="1"/>
    <col min="6661" max="6905" width="9.140625" style="24" customWidth="1"/>
    <col min="6906" max="6906" width="72.7109375" style="24" customWidth="1"/>
    <col min="6907" max="6907" width="8.7109375" style="24" customWidth="1"/>
    <col min="6908" max="6908" width="20.7109375" style="24" customWidth="1"/>
    <col min="6909" max="6909" width="12.7109375" style="24" customWidth="1"/>
    <col min="6910" max="6910" width="0" style="24" hidden="1" customWidth="1"/>
    <col min="6911" max="6911" width="12.7109375" style="24"/>
    <col min="6912" max="6912" width="100.7109375" style="24" customWidth="1"/>
    <col min="6913" max="6916" width="14.7109375" style="24" customWidth="1"/>
    <col min="6917" max="7161" width="9.140625" style="24" customWidth="1"/>
    <col min="7162" max="7162" width="72.7109375" style="24" customWidth="1"/>
    <col min="7163" max="7163" width="8.7109375" style="24" customWidth="1"/>
    <col min="7164" max="7164" width="20.7109375" style="24" customWidth="1"/>
    <col min="7165" max="7165" width="12.7109375" style="24" customWidth="1"/>
    <col min="7166" max="7166" width="0" style="24" hidden="1" customWidth="1"/>
    <col min="7167" max="7167" width="12.7109375" style="24"/>
    <col min="7168" max="7168" width="100.7109375" style="24" customWidth="1"/>
    <col min="7169" max="7172" width="14.7109375" style="24" customWidth="1"/>
    <col min="7173" max="7417" width="9.140625" style="24" customWidth="1"/>
    <col min="7418" max="7418" width="72.7109375" style="24" customWidth="1"/>
    <col min="7419" max="7419" width="8.7109375" style="24" customWidth="1"/>
    <col min="7420" max="7420" width="20.7109375" style="24" customWidth="1"/>
    <col min="7421" max="7421" width="12.7109375" style="24" customWidth="1"/>
    <col min="7422" max="7422" width="0" style="24" hidden="1" customWidth="1"/>
    <col min="7423" max="7423" width="12.7109375" style="24"/>
    <col min="7424" max="7424" width="100.7109375" style="24" customWidth="1"/>
    <col min="7425" max="7428" width="14.7109375" style="24" customWidth="1"/>
    <col min="7429" max="7673" width="9.140625" style="24" customWidth="1"/>
    <col min="7674" max="7674" width="72.7109375" style="24" customWidth="1"/>
    <col min="7675" max="7675" width="8.7109375" style="24" customWidth="1"/>
    <col min="7676" max="7676" width="20.7109375" style="24" customWidth="1"/>
    <col min="7677" max="7677" width="12.7109375" style="24" customWidth="1"/>
    <col min="7678" max="7678" width="0" style="24" hidden="1" customWidth="1"/>
    <col min="7679" max="7679" width="12.7109375" style="24"/>
    <col min="7680" max="7680" width="100.7109375" style="24" customWidth="1"/>
    <col min="7681" max="7684" width="14.7109375" style="24" customWidth="1"/>
    <col min="7685" max="7929" width="9.140625" style="24" customWidth="1"/>
    <col min="7930" max="7930" width="72.7109375" style="24" customWidth="1"/>
    <col min="7931" max="7931" width="8.7109375" style="24" customWidth="1"/>
    <col min="7932" max="7932" width="20.7109375" style="24" customWidth="1"/>
    <col min="7933" max="7933" width="12.7109375" style="24" customWidth="1"/>
    <col min="7934" max="7934" width="0" style="24" hidden="1" customWidth="1"/>
    <col min="7935" max="7935" width="12.7109375" style="24"/>
    <col min="7936" max="7936" width="100.7109375" style="24" customWidth="1"/>
    <col min="7937" max="7940" width="14.7109375" style="24" customWidth="1"/>
    <col min="7941" max="8185" width="9.140625" style="24" customWidth="1"/>
    <col min="8186" max="8186" width="72.7109375" style="24" customWidth="1"/>
    <col min="8187" max="8187" width="8.7109375" style="24" customWidth="1"/>
    <col min="8188" max="8188" width="20.7109375" style="24" customWidth="1"/>
    <col min="8189" max="8189" width="12.7109375" style="24" customWidth="1"/>
    <col min="8190" max="8190" width="0" style="24" hidden="1" customWidth="1"/>
    <col min="8191" max="8191" width="12.7109375" style="24"/>
    <col min="8192" max="8192" width="100.7109375" style="24" customWidth="1"/>
    <col min="8193" max="8196" width="14.7109375" style="24" customWidth="1"/>
    <col min="8197" max="8441" width="9.140625" style="24" customWidth="1"/>
    <col min="8442" max="8442" width="72.7109375" style="24" customWidth="1"/>
    <col min="8443" max="8443" width="8.7109375" style="24" customWidth="1"/>
    <col min="8444" max="8444" width="20.7109375" style="24" customWidth="1"/>
    <col min="8445" max="8445" width="12.7109375" style="24" customWidth="1"/>
    <col min="8446" max="8446" width="0" style="24" hidden="1" customWidth="1"/>
    <col min="8447" max="8447" width="12.7109375" style="24"/>
    <col min="8448" max="8448" width="100.7109375" style="24" customWidth="1"/>
    <col min="8449" max="8452" width="14.7109375" style="24" customWidth="1"/>
    <col min="8453" max="8697" width="9.140625" style="24" customWidth="1"/>
    <col min="8698" max="8698" width="72.7109375" style="24" customWidth="1"/>
    <col min="8699" max="8699" width="8.7109375" style="24" customWidth="1"/>
    <col min="8700" max="8700" width="20.7109375" style="24" customWidth="1"/>
    <col min="8701" max="8701" width="12.7109375" style="24" customWidth="1"/>
    <col min="8702" max="8702" width="0" style="24" hidden="1" customWidth="1"/>
    <col min="8703" max="8703" width="12.7109375" style="24"/>
    <col min="8704" max="8704" width="100.7109375" style="24" customWidth="1"/>
    <col min="8705" max="8708" width="14.7109375" style="24" customWidth="1"/>
    <col min="8709" max="8953" width="9.140625" style="24" customWidth="1"/>
    <col min="8954" max="8954" width="72.7109375" style="24" customWidth="1"/>
    <col min="8955" max="8955" width="8.7109375" style="24" customWidth="1"/>
    <col min="8956" max="8956" width="20.7109375" style="24" customWidth="1"/>
    <col min="8957" max="8957" width="12.7109375" style="24" customWidth="1"/>
    <col min="8958" max="8958" width="0" style="24" hidden="1" customWidth="1"/>
    <col min="8959" max="8959" width="12.7109375" style="24"/>
    <col min="8960" max="8960" width="100.7109375" style="24" customWidth="1"/>
    <col min="8961" max="8964" width="14.7109375" style="24" customWidth="1"/>
    <col min="8965" max="9209" width="9.140625" style="24" customWidth="1"/>
    <col min="9210" max="9210" width="72.7109375" style="24" customWidth="1"/>
    <col min="9211" max="9211" width="8.7109375" style="24" customWidth="1"/>
    <col min="9212" max="9212" width="20.7109375" style="24" customWidth="1"/>
    <col min="9213" max="9213" width="12.7109375" style="24" customWidth="1"/>
    <col min="9214" max="9214" width="0" style="24" hidden="1" customWidth="1"/>
    <col min="9215" max="9215" width="12.7109375" style="24"/>
    <col min="9216" max="9216" width="100.7109375" style="24" customWidth="1"/>
    <col min="9217" max="9220" width="14.7109375" style="24" customWidth="1"/>
    <col min="9221" max="9465" width="9.140625" style="24" customWidth="1"/>
    <col min="9466" max="9466" width="72.7109375" style="24" customWidth="1"/>
    <col min="9467" max="9467" width="8.7109375" style="24" customWidth="1"/>
    <col min="9468" max="9468" width="20.7109375" style="24" customWidth="1"/>
    <col min="9469" max="9469" width="12.7109375" style="24" customWidth="1"/>
    <col min="9470" max="9470" width="0" style="24" hidden="1" customWidth="1"/>
    <col min="9471" max="9471" width="12.7109375" style="24"/>
    <col min="9472" max="9472" width="100.7109375" style="24" customWidth="1"/>
    <col min="9473" max="9476" width="14.7109375" style="24" customWidth="1"/>
    <col min="9477" max="9721" width="9.140625" style="24" customWidth="1"/>
    <col min="9722" max="9722" width="72.7109375" style="24" customWidth="1"/>
    <col min="9723" max="9723" width="8.7109375" style="24" customWidth="1"/>
    <col min="9724" max="9724" width="20.7109375" style="24" customWidth="1"/>
    <col min="9725" max="9725" width="12.7109375" style="24" customWidth="1"/>
    <col min="9726" max="9726" width="0" style="24" hidden="1" customWidth="1"/>
    <col min="9727" max="9727" width="12.7109375" style="24"/>
    <col min="9728" max="9728" width="100.7109375" style="24" customWidth="1"/>
    <col min="9729" max="9732" width="14.7109375" style="24" customWidth="1"/>
    <col min="9733" max="9977" width="9.140625" style="24" customWidth="1"/>
    <col min="9978" max="9978" width="72.7109375" style="24" customWidth="1"/>
    <col min="9979" max="9979" width="8.7109375" style="24" customWidth="1"/>
    <col min="9980" max="9980" width="20.7109375" style="24" customWidth="1"/>
    <col min="9981" max="9981" width="12.7109375" style="24" customWidth="1"/>
    <col min="9982" max="9982" width="0" style="24" hidden="1" customWidth="1"/>
    <col min="9983" max="9983" width="12.7109375" style="24"/>
    <col min="9984" max="9984" width="100.7109375" style="24" customWidth="1"/>
    <col min="9985" max="9988" width="14.7109375" style="24" customWidth="1"/>
    <col min="9989" max="10233" width="9.140625" style="24" customWidth="1"/>
    <col min="10234" max="10234" width="72.7109375" style="24" customWidth="1"/>
    <col min="10235" max="10235" width="8.7109375" style="24" customWidth="1"/>
    <col min="10236" max="10236" width="20.7109375" style="24" customWidth="1"/>
    <col min="10237" max="10237" width="12.7109375" style="24" customWidth="1"/>
    <col min="10238" max="10238" width="0" style="24" hidden="1" customWidth="1"/>
    <col min="10239" max="10239" width="12.7109375" style="24"/>
    <col min="10240" max="10240" width="100.7109375" style="24" customWidth="1"/>
    <col min="10241" max="10244" width="14.7109375" style="24" customWidth="1"/>
    <col min="10245" max="10489" width="9.140625" style="24" customWidth="1"/>
    <col min="10490" max="10490" width="72.7109375" style="24" customWidth="1"/>
    <col min="10491" max="10491" width="8.7109375" style="24" customWidth="1"/>
    <col min="10492" max="10492" width="20.7109375" style="24" customWidth="1"/>
    <col min="10493" max="10493" width="12.7109375" style="24" customWidth="1"/>
    <col min="10494" max="10494" width="0" style="24" hidden="1" customWidth="1"/>
    <col min="10495" max="10495" width="12.7109375" style="24"/>
    <col min="10496" max="10496" width="100.7109375" style="24" customWidth="1"/>
    <col min="10497" max="10500" width="14.7109375" style="24" customWidth="1"/>
    <col min="10501" max="10745" width="9.140625" style="24" customWidth="1"/>
    <col min="10746" max="10746" width="72.7109375" style="24" customWidth="1"/>
    <col min="10747" max="10747" width="8.7109375" style="24" customWidth="1"/>
    <col min="10748" max="10748" width="20.7109375" style="24" customWidth="1"/>
    <col min="10749" max="10749" width="12.7109375" style="24" customWidth="1"/>
    <col min="10750" max="10750" width="0" style="24" hidden="1" customWidth="1"/>
    <col min="10751" max="10751" width="12.7109375" style="24"/>
    <col min="10752" max="10752" width="100.7109375" style="24" customWidth="1"/>
    <col min="10753" max="10756" width="14.7109375" style="24" customWidth="1"/>
    <col min="10757" max="11001" width="9.140625" style="24" customWidth="1"/>
    <col min="11002" max="11002" width="72.7109375" style="24" customWidth="1"/>
    <col min="11003" max="11003" width="8.7109375" style="24" customWidth="1"/>
    <col min="11004" max="11004" width="20.7109375" style="24" customWidth="1"/>
    <col min="11005" max="11005" width="12.7109375" style="24" customWidth="1"/>
    <col min="11006" max="11006" width="0" style="24" hidden="1" customWidth="1"/>
    <col min="11007" max="11007" width="12.7109375" style="24"/>
    <col min="11008" max="11008" width="100.7109375" style="24" customWidth="1"/>
    <col min="11009" max="11012" width="14.7109375" style="24" customWidth="1"/>
    <col min="11013" max="11257" width="9.140625" style="24" customWidth="1"/>
    <col min="11258" max="11258" width="72.7109375" style="24" customWidth="1"/>
    <col min="11259" max="11259" width="8.7109375" style="24" customWidth="1"/>
    <col min="11260" max="11260" width="20.7109375" style="24" customWidth="1"/>
    <col min="11261" max="11261" width="12.7109375" style="24" customWidth="1"/>
    <col min="11262" max="11262" width="0" style="24" hidden="1" customWidth="1"/>
    <col min="11263" max="11263" width="12.7109375" style="24"/>
    <col min="11264" max="11264" width="100.7109375" style="24" customWidth="1"/>
    <col min="11265" max="11268" width="14.7109375" style="24" customWidth="1"/>
    <col min="11269" max="11513" width="9.140625" style="24" customWidth="1"/>
    <col min="11514" max="11514" width="72.7109375" style="24" customWidth="1"/>
    <col min="11515" max="11515" width="8.7109375" style="24" customWidth="1"/>
    <col min="11516" max="11516" width="20.7109375" style="24" customWidth="1"/>
    <col min="11517" max="11517" width="12.7109375" style="24" customWidth="1"/>
    <col min="11518" max="11518" width="0" style="24" hidden="1" customWidth="1"/>
    <col min="11519" max="11519" width="12.7109375" style="24"/>
    <col min="11520" max="11520" width="100.7109375" style="24" customWidth="1"/>
    <col min="11521" max="11524" width="14.7109375" style="24" customWidth="1"/>
    <col min="11525" max="11769" width="9.140625" style="24" customWidth="1"/>
    <col min="11770" max="11770" width="72.7109375" style="24" customWidth="1"/>
    <col min="11771" max="11771" width="8.7109375" style="24" customWidth="1"/>
    <col min="11772" max="11772" width="20.7109375" style="24" customWidth="1"/>
    <col min="11773" max="11773" width="12.7109375" style="24" customWidth="1"/>
    <col min="11774" max="11774" width="0" style="24" hidden="1" customWidth="1"/>
    <col min="11775" max="11775" width="12.7109375" style="24"/>
    <col min="11776" max="11776" width="100.7109375" style="24" customWidth="1"/>
    <col min="11777" max="11780" width="14.7109375" style="24" customWidth="1"/>
    <col min="11781" max="12025" width="9.140625" style="24" customWidth="1"/>
    <col min="12026" max="12026" width="72.7109375" style="24" customWidth="1"/>
    <col min="12027" max="12027" width="8.7109375" style="24" customWidth="1"/>
    <col min="12028" max="12028" width="20.7109375" style="24" customWidth="1"/>
    <col min="12029" max="12029" width="12.7109375" style="24" customWidth="1"/>
    <col min="12030" max="12030" width="0" style="24" hidden="1" customWidth="1"/>
    <col min="12031" max="12031" width="12.7109375" style="24"/>
    <col min="12032" max="12032" width="100.7109375" style="24" customWidth="1"/>
    <col min="12033" max="12036" width="14.7109375" style="24" customWidth="1"/>
    <col min="12037" max="12281" width="9.140625" style="24" customWidth="1"/>
    <col min="12282" max="12282" width="72.7109375" style="24" customWidth="1"/>
    <col min="12283" max="12283" width="8.7109375" style="24" customWidth="1"/>
    <col min="12284" max="12284" width="20.7109375" style="24" customWidth="1"/>
    <col min="12285" max="12285" width="12.7109375" style="24" customWidth="1"/>
    <col min="12286" max="12286" width="0" style="24" hidden="1" customWidth="1"/>
    <col min="12287" max="12287" width="12.7109375" style="24"/>
    <col min="12288" max="12288" width="100.7109375" style="24" customWidth="1"/>
    <col min="12289" max="12292" width="14.7109375" style="24" customWidth="1"/>
    <col min="12293" max="12537" width="9.140625" style="24" customWidth="1"/>
    <col min="12538" max="12538" width="72.7109375" style="24" customWidth="1"/>
    <col min="12539" max="12539" width="8.7109375" style="24" customWidth="1"/>
    <col min="12540" max="12540" width="20.7109375" style="24" customWidth="1"/>
    <col min="12541" max="12541" width="12.7109375" style="24" customWidth="1"/>
    <col min="12542" max="12542" width="0" style="24" hidden="1" customWidth="1"/>
    <col min="12543" max="12543" width="12.7109375" style="24"/>
    <col min="12544" max="12544" width="100.7109375" style="24" customWidth="1"/>
    <col min="12545" max="12548" width="14.7109375" style="24" customWidth="1"/>
    <col min="12549" max="12793" width="9.140625" style="24" customWidth="1"/>
    <col min="12794" max="12794" width="72.7109375" style="24" customWidth="1"/>
    <col min="12795" max="12795" width="8.7109375" style="24" customWidth="1"/>
    <col min="12796" max="12796" width="20.7109375" style="24" customWidth="1"/>
    <col min="12797" max="12797" width="12.7109375" style="24" customWidth="1"/>
    <col min="12798" max="12798" width="0" style="24" hidden="1" customWidth="1"/>
    <col min="12799" max="12799" width="12.7109375" style="24"/>
    <col min="12800" max="12800" width="100.7109375" style="24" customWidth="1"/>
    <col min="12801" max="12804" width="14.7109375" style="24" customWidth="1"/>
    <col min="12805" max="13049" width="9.140625" style="24" customWidth="1"/>
    <col min="13050" max="13050" width="72.7109375" style="24" customWidth="1"/>
    <col min="13051" max="13051" width="8.7109375" style="24" customWidth="1"/>
    <col min="13052" max="13052" width="20.7109375" style="24" customWidth="1"/>
    <col min="13053" max="13053" width="12.7109375" style="24" customWidth="1"/>
    <col min="13054" max="13054" width="0" style="24" hidden="1" customWidth="1"/>
    <col min="13055" max="13055" width="12.7109375" style="24"/>
    <col min="13056" max="13056" width="100.7109375" style="24" customWidth="1"/>
    <col min="13057" max="13060" width="14.7109375" style="24" customWidth="1"/>
    <col min="13061" max="13305" width="9.140625" style="24" customWidth="1"/>
    <col min="13306" max="13306" width="72.7109375" style="24" customWidth="1"/>
    <col min="13307" max="13307" width="8.7109375" style="24" customWidth="1"/>
    <col min="13308" max="13308" width="20.7109375" style="24" customWidth="1"/>
    <col min="13309" max="13309" width="12.7109375" style="24" customWidth="1"/>
    <col min="13310" max="13310" width="0" style="24" hidden="1" customWidth="1"/>
    <col min="13311" max="13311" width="12.7109375" style="24"/>
    <col min="13312" max="13312" width="100.7109375" style="24" customWidth="1"/>
    <col min="13313" max="13316" width="14.7109375" style="24" customWidth="1"/>
    <col min="13317" max="13561" width="9.140625" style="24" customWidth="1"/>
    <col min="13562" max="13562" width="72.7109375" style="24" customWidth="1"/>
    <col min="13563" max="13563" width="8.7109375" style="24" customWidth="1"/>
    <col min="13564" max="13564" width="20.7109375" style="24" customWidth="1"/>
    <col min="13565" max="13565" width="12.7109375" style="24" customWidth="1"/>
    <col min="13566" max="13566" width="0" style="24" hidden="1" customWidth="1"/>
    <col min="13567" max="13567" width="12.7109375" style="24"/>
    <col min="13568" max="13568" width="100.7109375" style="24" customWidth="1"/>
    <col min="13569" max="13572" width="14.7109375" style="24" customWidth="1"/>
    <col min="13573" max="13817" width="9.140625" style="24" customWidth="1"/>
    <col min="13818" max="13818" width="72.7109375" style="24" customWidth="1"/>
    <col min="13819" max="13819" width="8.7109375" style="24" customWidth="1"/>
    <col min="13820" max="13820" width="20.7109375" style="24" customWidth="1"/>
    <col min="13821" max="13821" width="12.7109375" style="24" customWidth="1"/>
    <col min="13822" max="13822" width="0" style="24" hidden="1" customWidth="1"/>
    <col min="13823" max="13823" width="12.7109375" style="24"/>
    <col min="13824" max="13824" width="100.7109375" style="24" customWidth="1"/>
    <col min="13825" max="13828" width="14.7109375" style="24" customWidth="1"/>
    <col min="13829" max="14073" width="9.140625" style="24" customWidth="1"/>
    <col min="14074" max="14074" width="72.7109375" style="24" customWidth="1"/>
    <col min="14075" max="14075" width="8.7109375" style="24" customWidth="1"/>
    <col min="14076" max="14076" width="20.7109375" style="24" customWidth="1"/>
    <col min="14077" max="14077" width="12.7109375" style="24" customWidth="1"/>
    <col min="14078" max="14078" width="0" style="24" hidden="1" customWidth="1"/>
    <col min="14079" max="14079" width="12.7109375" style="24"/>
    <col min="14080" max="14080" width="100.7109375" style="24" customWidth="1"/>
    <col min="14081" max="14084" width="14.7109375" style="24" customWidth="1"/>
    <col min="14085" max="14329" width="9.140625" style="24" customWidth="1"/>
    <col min="14330" max="14330" width="72.7109375" style="24" customWidth="1"/>
    <col min="14331" max="14331" width="8.7109375" style="24" customWidth="1"/>
    <col min="14332" max="14332" width="20.7109375" style="24" customWidth="1"/>
    <col min="14333" max="14333" width="12.7109375" style="24" customWidth="1"/>
    <col min="14334" max="14334" width="0" style="24" hidden="1" customWidth="1"/>
    <col min="14335" max="14335" width="12.7109375" style="24"/>
    <col min="14336" max="14336" width="100.7109375" style="24" customWidth="1"/>
    <col min="14337" max="14340" width="14.7109375" style="24" customWidth="1"/>
    <col min="14341" max="14585" width="9.140625" style="24" customWidth="1"/>
    <col min="14586" max="14586" width="72.7109375" style="24" customWidth="1"/>
    <col min="14587" max="14587" width="8.7109375" style="24" customWidth="1"/>
    <col min="14588" max="14588" width="20.7109375" style="24" customWidth="1"/>
    <col min="14589" max="14589" width="12.7109375" style="24" customWidth="1"/>
    <col min="14590" max="14590" width="0" style="24" hidden="1" customWidth="1"/>
    <col min="14591" max="14591" width="12.7109375" style="24"/>
    <col min="14592" max="14592" width="100.7109375" style="24" customWidth="1"/>
    <col min="14593" max="14596" width="14.7109375" style="24" customWidth="1"/>
    <col min="14597" max="14841" width="9.140625" style="24" customWidth="1"/>
    <col min="14842" max="14842" width="72.7109375" style="24" customWidth="1"/>
    <col min="14843" max="14843" width="8.7109375" style="24" customWidth="1"/>
    <col min="14844" max="14844" width="20.7109375" style="24" customWidth="1"/>
    <col min="14845" max="14845" width="12.7109375" style="24" customWidth="1"/>
    <col min="14846" max="14846" width="0" style="24" hidden="1" customWidth="1"/>
    <col min="14847" max="14847" width="12.7109375" style="24"/>
    <col min="14848" max="14848" width="100.7109375" style="24" customWidth="1"/>
    <col min="14849" max="14852" width="14.7109375" style="24" customWidth="1"/>
    <col min="14853" max="15097" width="9.140625" style="24" customWidth="1"/>
    <col min="15098" max="15098" width="72.7109375" style="24" customWidth="1"/>
    <col min="15099" max="15099" width="8.7109375" style="24" customWidth="1"/>
    <col min="15100" max="15100" width="20.7109375" style="24" customWidth="1"/>
    <col min="15101" max="15101" width="12.7109375" style="24" customWidth="1"/>
    <col min="15102" max="15102" width="0" style="24" hidden="1" customWidth="1"/>
    <col min="15103" max="15103" width="12.7109375" style="24"/>
    <col min="15104" max="15104" width="100.7109375" style="24" customWidth="1"/>
    <col min="15105" max="15108" width="14.7109375" style="24" customWidth="1"/>
    <col min="15109" max="15353" width="9.140625" style="24" customWidth="1"/>
    <col min="15354" max="15354" width="72.7109375" style="24" customWidth="1"/>
    <col min="15355" max="15355" width="8.7109375" style="24" customWidth="1"/>
    <col min="15356" max="15356" width="20.7109375" style="24" customWidth="1"/>
    <col min="15357" max="15357" width="12.7109375" style="24" customWidth="1"/>
    <col min="15358" max="15358" width="0" style="24" hidden="1" customWidth="1"/>
    <col min="15359" max="15359" width="12.7109375" style="24"/>
    <col min="15360" max="15360" width="100.7109375" style="24" customWidth="1"/>
    <col min="15361" max="15364" width="14.7109375" style="24" customWidth="1"/>
    <col min="15365" max="15609" width="9.140625" style="24" customWidth="1"/>
    <col min="15610" max="15610" width="72.7109375" style="24" customWidth="1"/>
    <col min="15611" max="15611" width="8.7109375" style="24" customWidth="1"/>
    <col min="15612" max="15612" width="20.7109375" style="24" customWidth="1"/>
    <col min="15613" max="15613" width="12.7109375" style="24" customWidth="1"/>
    <col min="15614" max="15614" width="0" style="24" hidden="1" customWidth="1"/>
    <col min="15615" max="15615" width="12.7109375" style="24"/>
    <col min="15616" max="15616" width="100.7109375" style="24" customWidth="1"/>
    <col min="15617" max="15620" width="14.7109375" style="24" customWidth="1"/>
    <col min="15621" max="15865" width="9.140625" style="24" customWidth="1"/>
    <col min="15866" max="15866" width="72.7109375" style="24" customWidth="1"/>
    <col min="15867" max="15867" width="8.7109375" style="24" customWidth="1"/>
    <col min="15868" max="15868" width="20.7109375" style="24" customWidth="1"/>
    <col min="15869" max="15869" width="12.7109375" style="24" customWidth="1"/>
    <col min="15870" max="15870" width="0" style="24" hidden="1" customWidth="1"/>
    <col min="15871" max="15871" width="12.7109375" style="24"/>
    <col min="15872" max="15872" width="100.7109375" style="24" customWidth="1"/>
    <col min="15873" max="15876" width="14.7109375" style="24" customWidth="1"/>
    <col min="15877" max="16121" width="9.140625" style="24" customWidth="1"/>
    <col min="16122" max="16122" width="72.7109375" style="24" customWidth="1"/>
    <col min="16123" max="16123" width="8.7109375" style="24" customWidth="1"/>
    <col min="16124" max="16124" width="20.7109375" style="24" customWidth="1"/>
    <col min="16125" max="16125" width="12.7109375" style="24" customWidth="1"/>
    <col min="16126" max="16126" width="0" style="24" hidden="1" customWidth="1"/>
    <col min="16127" max="16127" width="12.7109375" style="24"/>
    <col min="16128" max="16128" width="100.7109375" style="24" customWidth="1"/>
    <col min="16129" max="16132" width="14.7109375" style="24" customWidth="1"/>
    <col min="16133" max="16377" width="9.140625" style="24" customWidth="1"/>
    <col min="16378" max="16378" width="72.7109375" style="24" customWidth="1"/>
    <col min="16379" max="16379" width="8.7109375" style="24" customWidth="1"/>
    <col min="16380" max="16380" width="20.7109375" style="24" customWidth="1"/>
    <col min="16381" max="16381" width="12.7109375" style="24" customWidth="1"/>
    <col min="16382" max="16384" width="0" style="24" hidden="1" customWidth="1"/>
  </cols>
  <sheetData>
    <row r="1" spans="1:10" s="13" customFormat="1" ht="15.95" customHeight="1">
      <c r="A1" s="92" t="s">
        <v>257</v>
      </c>
      <c r="B1" s="563" t="s">
        <v>148</v>
      </c>
      <c r="C1" s="563"/>
      <c r="D1" s="563"/>
      <c r="E1" s="563"/>
      <c r="F1" s="563"/>
      <c r="G1" s="94"/>
      <c r="H1" s="98"/>
      <c r="I1" s="99"/>
      <c r="J1" s="100"/>
    </row>
    <row r="2" spans="1:10" s="13" customFormat="1" ht="15.95" customHeight="1">
      <c r="A2" s="92"/>
      <c r="B2" s="564" t="s">
        <v>51</v>
      </c>
      <c r="C2" s="564"/>
      <c r="D2" s="564"/>
      <c r="E2" s="564"/>
      <c r="F2" s="564"/>
      <c r="G2" s="1"/>
      <c r="H2" s="88"/>
      <c r="I2" s="99"/>
      <c r="J2" s="100"/>
    </row>
    <row r="3" spans="1:10" s="13" customFormat="1" ht="15.95" customHeight="1">
      <c r="A3" s="92"/>
      <c r="B3" s="564" t="s">
        <v>149</v>
      </c>
      <c r="C3" s="564"/>
      <c r="D3" s="564"/>
      <c r="E3" s="564"/>
      <c r="F3" s="564"/>
      <c r="G3" s="1"/>
      <c r="H3" s="88"/>
      <c r="I3" s="99"/>
      <c r="J3" s="100"/>
    </row>
    <row r="4" spans="1:10" s="13" customFormat="1" ht="15.95" customHeight="1">
      <c r="A4" s="92"/>
      <c r="B4" s="564" t="e">
        <f>#REF!</f>
        <v>#REF!</v>
      </c>
      <c r="C4" s="564"/>
      <c r="D4" s="564"/>
      <c r="E4" s="564"/>
      <c r="F4" s="564"/>
      <c r="G4" s="88"/>
      <c r="H4" s="88"/>
      <c r="I4" s="99"/>
      <c r="J4" s="100"/>
    </row>
    <row r="5" spans="1:10" s="13" customFormat="1" ht="15.95" customHeight="1">
      <c r="A5" s="92"/>
      <c r="B5" s="14"/>
      <c r="C5" s="14"/>
      <c r="D5" s="14"/>
      <c r="E5" s="128"/>
      <c r="F5" s="14"/>
      <c r="G5" s="88"/>
      <c r="H5" s="88"/>
      <c r="I5" s="99"/>
      <c r="J5" s="100"/>
    </row>
    <row r="6" spans="1:10" s="9" customFormat="1" ht="14.25" customHeight="1">
      <c r="A6" s="90"/>
      <c r="B6" s="565" t="s">
        <v>1</v>
      </c>
      <c r="C6" s="15" t="s">
        <v>43</v>
      </c>
      <c r="D6" s="16" t="s">
        <v>52</v>
      </c>
      <c r="E6" s="129" t="s">
        <v>53</v>
      </c>
      <c r="F6" s="17" t="s">
        <v>54</v>
      </c>
      <c r="G6" s="88"/>
      <c r="H6" s="88" t="s">
        <v>53</v>
      </c>
      <c r="I6" s="101"/>
      <c r="J6" s="101"/>
    </row>
    <row r="7" spans="1:10" s="9" customFormat="1" ht="9.75" customHeight="1">
      <c r="A7" s="90"/>
      <c r="B7" s="566"/>
      <c r="C7" s="18" t="s">
        <v>44</v>
      </c>
      <c r="D7" s="19" t="s">
        <v>55</v>
      </c>
      <c r="E7" s="130" t="s">
        <v>56</v>
      </c>
      <c r="F7" s="20" t="s">
        <v>57</v>
      </c>
      <c r="G7" s="95"/>
      <c r="H7" s="98" t="s">
        <v>56</v>
      </c>
      <c r="I7" s="101"/>
      <c r="J7" s="101"/>
    </row>
    <row r="8" spans="1:10" s="10" customFormat="1" ht="13.5" customHeight="1">
      <c r="A8" s="90"/>
      <c r="B8" s="567"/>
      <c r="C8" s="21"/>
      <c r="D8" s="22" t="s">
        <v>58</v>
      </c>
      <c r="E8" s="131" t="s">
        <v>59</v>
      </c>
      <c r="F8" s="23" t="s">
        <v>45</v>
      </c>
      <c r="G8" s="95"/>
      <c r="H8" s="126" t="s">
        <v>59</v>
      </c>
      <c r="I8" s="102"/>
      <c r="J8" s="101"/>
    </row>
    <row r="9" spans="1:10" ht="18" customHeight="1">
      <c r="B9" s="551" t="s">
        <v>240</v>
      </c>
      <c r="C9" s="552"/>
      <c r="D9" s="552"/>
      <c r="E9" s="552"/>
      <c r="F9" s="553"/>
      <c r="G9" s="95"/>
      <c r="H9" s="126"/>
    </row>
    <row r="10" spans="1:10" ht="18" customHeight="1">
      <c r="A10" s="91">
        <v>99971</v>
      </c>
      <c r="B10" s="55" t="s">
        <v>241</v>
      </c>
      <c r="C10" s="32" t="s">
        <v>60</v>
      </c>
      <c r="D10" s="56">
        <v>41</v>
      </c>
      <c r="E10" s="122">
        <v>549.72</v>
      </c>
      <c r="F10" s="57" t="s">
        <v>61</v>
      </c>
      <c r="G10" s="97"/>
      <c r="H10" s="126">
        <v>549.72</v>
      </c>
      <c r="I10" s="103" t="b">
        <f>E10=H10</f>
        <v>1</v>
      </c>
      <c r="J10" s="104"/>
    </row>
    <row r="11" spans="1:10" ht="18" customHeight="1">
      <c r="A11" s="91">
        <v>119704</v>
      </c>
      <c r="B11" s="58" t="s">
        <v>242</v>
      </c>
      <c r="C11" s="32" t="s">
        <v>60</v>
      </c>
      <c r="D11" s="59">
        <v>32.799999999999997</v>
      </c>
      <c r="E11" s="33">
        <v>671.88</v>
      </c>
      <c r="F11" s="59">
        <v>1.1000000000000001</v>
      </c>
      <c r="G11" s="125"/>
      <c r="H11" s="126">
        <v>671.88</v>
      </c>
      <c r="I11" s="103" t="b">
        <f t="shared" ref="I11:I74" si="0">E11=H11</f>
        <v>1</v>
      </c>
      <c r="J11" s="104"/>
    </row>
    <row r="12" spans="1:10" ht="18" customHeight="1">
      <c r="A12" s="91">
        <v>117886</v>
      </c>
      <c r="B12" s="58" t="s">
        <v>246</v>
      </c>
      <c r="C12" s="32" t="s">
        <v>60</v>
      </c>
      <c r="D12" s="59">
        <v>32.799999999999997</v>
      </c>
      <c r="E12" s="33">
        <v>696.3</v>
      </c>
      <c r="F12" s="59">
        <v>1.1000000000000001</v>
      </c>
      <c r="G12" s="125"/>
      <c r="H12" s="126">
        <v>696.3</v>
      </c>
      <c r="I12" s="103" t="b">
        <f t="shared" si="0"/>
        <v>1</v>
      </c>
      <c r="J12" s="104"/>
    </row>
    <row r="13" spans="1:10" ht="18" customHeight="1">
      <c r="B13" s="551" t="s">
        <v>243</v>
      </c>
      <c r="C13" s="552"/>
      <c r="D13" s="552"/>
      <c r="E13" s="552"/>
      <c r="F13" s="553"/>
      <c r="G13" s="125"/>
      <c r="H13" s="126"/>
      <c r="I13" s="103" t="b">
        <f t="shared" si="0"/>
        <v>1</v>
      </c>
    </row>
    <row r="14" spans="1:10" ht="18" customHeight="1">
      <c r="B14" s="60" t="s">
        <v>244</v>
      </c>
      <c r="C14" s="36" t="s">
        <v>62</v>
      </c>
      <c r="D14" s="36">
        <v>42</v>
      </c>
      <c r="E14" s="122">
        <v>732.95999999999992</v>
      </c>
      <c r="F14" s="61">
        <v>1.1000000000000001</v>
      </c>
      <c r="G14" s="125"/>
      <c r="H14" s="97">
        <v>732.95999999999992</v>
      </c>
      <c r="I14" s="103" t="b">
        <f t="shared" si="0"/>
        <v>1</v>
      </c>
    </row>
    <row r="15" spans="1:10" ht="18" customHeight="1">
      <c r="B15" s="62" t="s">
        <v>245</v>
      </c>
      <c r="C15" s="63" t="s">
        <v>63</v>
      </c>
      <c r="D15" s="64">
        <v>31.5</v>
      </c>
      <c r="E15" s="33">
        <v>1140</v>
      </c>
      <c r="F15" s="64">
        <v>1.1000000000000001</v>
      </c>
      <c r="G15" s="125"/>
      <c r="H15" s="97">
        <v>1140</v>
      </c>
      <c r="I15" s="103" t="b">
        <f t="shared" si="0"/>
        <v>1</v>
      </c>
    </row>
    <row r="16" spans="1:10" ht="18" customHeight="1">
      <c r="B16" s="551" t="s">
        <v>313</v>
      </c>
      <c r="C16" s="552"/>
      <c r="D16" s="552"/>
      <c r="E16" s="552"/>
      <c r="F16" s="553"/>
      <c r="G16" s="125"/>
      <c r="H16" s="105"/>
      <c r="I16" s="103" t="b">
        <f t="shared" si="0"/>
        <v>1</v>
      </c>
    </row>
    <row r="17" spans="1:10" ht="18" customHeight="1">
      <c r="B17" s="60" t="s">
        <v>314</v>
      </c>
      <c r="C17" s="36" t="s">
        <v>315</v>
      </c>
      <c r="D17" s="65">
        <v>40</v>
      </c>
      <c r="E17" s="122">
        <v>400</v>
      </c>
      <c r="F17" s="61">
        <v>1.1000000000000001</v>
      </c>
      <c r="G17" s="125"/>
      <c r="H17" s="97">
        <v>400</v>
      </c>
      <c r="I17" s="103" t="b">
        <f t="shared" si="0"/>
        <v>1</v>
      </c>
    </row>
    <row r="18" spans="1:10" ht="18" customHeight="1">
      <c r="B18" s="62" t="s">
        <v>316</v>
      </c>
      <c r="C18" s="63" t="s">
        <v>315</v>
      </c>
      <c r="D18" s="64">
        <v>30</v>
      </c>
      <c r="E18" s="33">
        <v>500</v>
      </c>
      <c r="F18" s="64">
        <v>1.1000000000000001</v>
      </c>
      <c r="G18" s="125"/>
      <c r="H18" s="97">
        <v>500</v>
      </c>
      <c r="I18" s="103" t="b">
        <f t="shared" si="0"/>
        <v>1</v>
      </c>
    </row>
    <row r="19" spans="1:10" ht="18" customHeight="1">
      <c r="B19" s="551" t="s">
        <v>64</v>
      </c>
      <c r="C19" s="552"/>
      <c r="D19" s="552"/>
      <c r="E19" s="552"/>
      <c r="F19" s="553"/>
      <c r="G19" s="125"/>
      <c r="H19" s="105"/>
      <c r="I19" s="103" t="b">
        <f t="shared" si="0"/>
        <v>1</v>
      </c>
    </row>
    <row r="20" spans="1:10" s="96" customFormat="1" ht="18" customHeight="1">
      <c r="A20" s="78"/>
      <c r="B20" s="106" t="s">
        <v>65</v>
      </c>
      <c r="C20" s="36" t="s">
        <v>62</v>
      </c>
      <c r="D20" s="36">
        <v>100</v>
      </c>
      <c r="E20" s="122">
        <v>45</v>
      </c>
      <c r="F20" s="107">
        <v>1.1000000000000001</v>
      </c>
      <c r="G20" s="125"/>
      <c r="H20" s="97">
        <v>45</v>
      </c>
      <c r="I20" s="103" t="b">
        <f t="shared" si="0"/>
        <v>1</v>
      </c>
      <c r="J20" s="78"/>
    </row>
    <row r="21" spans="1:10" ht="18" customHeight="1">
      <c r="A21" s="89">
        <v>50466</v>
      </c>
      <c r="B21" s="37" t="s">
        <v>66</v>
      </c>
      <c r="C21" s="38" t="s">
        <v>67</v>
      </c>
      <c r="D21" s="38">
        <v>100</v>
      </c>
      <c r="E21" s="121">
        <v>45.82</v>
      </c>
      <c r="F21" s="39">
        <v>1.1000000000000001</v>
      </c>
      <c r="G21" s="125"/>
      <c r="H21" s="97">
        <v>45.82</v>
      </c>
      <c r="I21" s="103" t="b">
        <f t="shared" si="0"/>
        <v>1</v>
      </c>
      <c r="J21" s="104"/>
    </row>
    <row r="22" spans="1:10" ht="18" customHeight="1">
      <c r="B22" s="557" t="s">
        <v>166</v>
      </c>
      <c r="C22" s="558"/>
      <c r="D22" s="558"/>
      <c r="E22" s="558"/>
      <c r="F22" s="559"/>
      <c r="G22" s="125"/>
      <c r="H22" s="105"/>
      <c r="I22" s="103" t="b">
        <f t="shared" si="0"/>
        <v>1</v>
      </c>
    </row>
    <row r="23" spans="1:10" ht="18" customHeight="1">
      <c r="B23" s="111" t="s">
        <v>167</v>
      </c>
      <c r="C23" s="112" t="s">
        <v>46</v>
      </c>
      <c r="D23" s="112">
        <v>2000</v>
      </c>
      <c r="E23" s="122">
        <v>3.43</v>
      </c>
      <c r="F23" s="119">
        <v>6</v>
      </c>
      <c r="G23" s="125"/>
      <c r="H23" s="110">
        <v>3.43</v>
      </c>
      <c r="I23" s="103" t="b">
        <f t="shared" si="0"/>
        <v>1</v>
      </c>
    </row>
    <row r="24" spans="1:10" ht="18" customHeight="1">
      <c r="B24" s="113" t="s">
        <v>168</v>
      </c>
      <c r="C24" s="114" t="s">
        <v>46</v>
      </c>
      <c r="D24" s="114">
        <v>1300</v>
      </c>
      <c r="E24" s="33">
        <v>3.83</v>
      </c>
      <c r="F24" s="115">
        <v>6</v>
      </c>
      <c r="G24" s="125"/>
      <c r="H24" s="110">
        <v>3.83</v>
      </c>
      <c r="I24" s="103" t="b">
        <f t="shared" si="0"/>
        <v>1</v>
      </c>
    </row>
    <row r="25" spans="1:10" ht="18" customHeight="1">
      <c r="B25" s="113" t="s">
        <v>169</v>
      </c>
      <c r="C25" s="114" t="s">
        <v>46</v>
      </c>
      <c r="D25" s="114">
        <v>1170</v>
      </c>
      <c r="E25" s="33">
        <v>3.96</v>
      </c>
      <c r="F25" s="115">
        <v>6</v>
      </c>
      <c r="G25" s="125"/>
      <c r="H25" s="110">
        <v>3.96</v>
      </c>
      <c r="I25" s="103" t="b">
        <f t="shared" si="0"/>
        <v>1</v>
      </c>
    </row>
    <row r="26" spans="1:10" ht="18" customHeight="1">
      <c r="B26" s="113" t="s">
        <v>170</v>
      </c>
      <c r="C26" s="114" t="s">
        <v>46</v>
      </c>
      <c r="D26" s="114">
        <v>930</v>
      </c>
      <c r="E26" s="33">
        <v>4.32</v>
      </c>
      <c r="F26" s="115">
        <v>6</v>
      </c>
      <c r="G26" s="125"/>
      <c r="H26" s="110">
        <v>4.32</v>
      </c>
      <c r="I26" s="103" t="b">
        <f t="shared" si="0"/>
        <v>1</v>
      </c>
    </row>
    <row r="27" spans="1:10" ht="18" customHeight="1">
      <c r="B27" s="113" t="s">
        <v>171</v>
      </c>
      <c r="C27" s="114" t="s">
        <v>46</v>
      </c>
      <c r="D27" s="114">
        <v>720</v>
      </c>
      <c r="E27" s="33">
        <v>4.84</v>
      </c>
      <c r="F27" s="115">
        <v>6</v>
      </c>
      <c r="G27" s="125"/>
      <c r="H27" s="110">
        <v>4.84</v>
      </c>
      <c r="I27" s="103" t="b">
        <f t="shared" si="0"/>
        <v>1</v>
      </c>
    </row>
    <row r="28" spans="1:10" ht="18" customHeight="1">
      <c r="B28" s="113" t="s">
        <v>172</v>
      </c>
      <c r="C28" s="114" t="s">
        <v>46</v>
      </c>
      <c r="D28" s="114">
        <v>560</v>
      </c>
      <c r="E28" s="33">
        <v>5.42</v>
      </c>
      <c r="F28" s="115">
        <v>6</v>
      </c>
      <c r="G28" s="125"/>
      <c r="H28" s="110">
        <v>5.42</v>
      </c>
      <c r="I28" s="103" t="b">
        <f t="shared" si="0"/>
        <v>1</v>
      </c>
    </row>
    <row r="29" spans="1:10" ht="18" customHeight="1">
      <c r="B29" s="113" t="s">
        <v>173</v>
      </c>
      <c r="C29" s="114" t="s">
        <v>46</v>
      </c>
      <c r="D29" s="114">
        <v>530</v>
      </c>
      <c r="E29" s="33">
        <v>5.55</v>
      </c>
      <c r="F29" s="115">
        <v>6</v>
      </c>
      <c r="G29" s="125"/>
      <c r="H29" s="110">
        <v>5.55</v>
      </c>
      <c r="I29" s="103" t="b">
        <f t="shared" si="0"/>
        <v>1</v>
      </c>
    </row>
    <row r="30" spans="1:10" ht="18" customHeight="1">
      <c r="B30" s="113" t="s">
        <v>174</v>
      </c>
      <c r="C30" s="114" t="s">
        <v>46</v>
      </c>
      <c r="D30" s="114">
        <v>470</v>
      </c>
      <c r="E30" s="33">
        <v>5.72</v>
      </c>
      <c r="F30" s="115">
        <v>6</v>
      </c>
      <c r="G30" s="125"/>
      <c r="H30" s="110">
        <v>5.72</v>
      </c>
      <c r="I30" s="103" t="b">
        <f t="shared" si="0"/>
        <v>1</v>
      </c>
    </row>
    <row r="31" spans="1:10" ht="18" customHeight="1">
      <c r="B31" s="113" t="s">
        <v>175</v>
      </c>
      <c r="C31" s="114" t="s">
        <v>46</v>
      </c>
      <c r="D31" s="114">
        <v>450</v>
      </c>
      <c r="E31" s="33">
        <v>5.93</v>
      </c>
      <c r="F31" s="115">
        <v>6</v>
      </c>
      <c r="G31" s="125"/>
      <c r="H31" s="110">
        <v>5.93</v>
      </c>
      <c r="I31" s="103" t="b">
        <f t="shared" si="0"/>
        <v>1</v>
      </c>
    </row>
    <row r="32" spans="1:10" ht="18" customHeight="1">
      <c r="B32" s="113" t="s">
        <v>176</v>
      </c>
      <c r="C32" s="114" t="s">
        <v>46</v>
      </c>
      <c r="D32" s="114">
        <v>370</v>
      </c>
      <c r="E32" s="33">
        <v>6.42</v>
      </c>
      <c r="F32" s="115">
        <v>6</v>
      </c>
      <c r="G32" s="125"/>
      <c r="H32" s="110">
        <v>6.42</v>
      </c>
      <c r="I32" s="103" t="b">
        <f t="shared" si="0"/>
        <v>1</v>
      </c>
    </row>
    <row r="33" spans="1:10" ht="18" customHeight="1">
      <c r="B33" s="113" t="s">
        <v>177</v>
      </c>
      <c r="C33" s="114" t="s">
        <v>46</v>
      </c>
      <c r="D33" s="114">
        <v>330</v>
      </c>
      <c r="E33" s="33">
        <v>6.53</v>
      </c>
      <c r="F33" s="115">
        <v>6</v>
      </c>
      <c r="G33" s="125"/>
      <c r="H33" s="110">
        <v>6.53</v>
      </c>
      <c r="I33" s="103" t="b">
        <f t="shared" si="0"/>
        <v>1</v>
      </c>
    </row>
    <row r="34" spans="1:10" ht="18" customHeight="1">
      <c r="B34" s="113" t="s">
        <v>178</v>
      </c>
      <c r="C34" s="114" t="s">
        <v>46</v>
      </c>
      <c r="D34" s="114">
        <v>280</v>
      </c>
      <c r="E34" s="33">
        <v>7.45</v>
      </c>
      <c r="F34" s="115">
        <v>6</v>
      </c>
      <c r="G34" s="125"/>
      <c r="H34" s="110">
        <v>7.45</v>
      </c>
      <c r="I34" s="103" t="b">
        <f t="shared" si="0"/>
        <v>1</v>
      </c>
    </row>
    <row r="35" spans="1:10" ht="18" customHeight="1">
      <c r="B35" s="113" t="s">
        <v>179</v>
      </c>
      <c r="C35" s="114" t="s">
        <v>46</v>
      </c>
      <c r="D35" s="114">
        <v>260</v>
      </c>
      <c r="E35" s="33">
        <v>8.93</v>
      </c>
      <c r="F35" s="115">
        <v>6</v>
      </c>
      <c r="G35" s="125"/>
      <c r="H35" s="110">
        <v>8.93</v>
      </c>
      <c r="I35" s="103" t="b">
        <f t="shared" si="0"/>
        <v>1</v>
      </c>
    </row>
    <row r="36" spans="1:10" ht="18" customHeight="1">
      <c r="B36" s="113" t="s">
        <v>180</v>
      </c>
      <c r="C36" s="114" t="s">
        <v>46</v>
      </c>
      <c r="D36" s="114">
        <v>240</v>
      </c>
      <c r="E36" s="33">
        <v>10.29</v>
      </c>
      <c r="F36" s="115">
        <v>6</v>
      </c>
      <c r="G36" s="125"/>
      <c r="H36" s="110">
        <v>10.29</v>
      </c>
      <c r="I36" s="103" t="b">
        <f t="shared" si="0"/>
        <v>1</v>
      </c>
    </row>
    <row r="37" spans="1:10" s="96" customFormat="1" ht="18" customHeight="1">
      <c r="A37" s="78"/>
      <c r="B37" s="113" t="s">
        <v>259</v>
      </c>
      <c r="C37" s="114" t="s">
        <v>46</v>
      </c>
      <c r="D37" s="114">
        <v>220</v>
      </c>
      <c r="E37" s="33">
        <v>11.62</v>
      </c>
      <c r="F37" s="115">
        <v>6</v>
      </c>
      <c r="G37" s="125"/>
      <c r="H37" s="110">
        <v>11.62</v>
      </c>
      <c r="I37" s="103" t="b">
        <f t="shared" si="0"/>
        <v>1</v>
      </c>
      <c r="J37" s="78"/>
    </row>
    <row r="38" spans="1:10" ht="18" customHeight="1">
      <c r="B38" s="557" t="s">
        <v>181</v>
      </c>
      <c r="C38" s="558"/>
      <c r="D38" s="558"/>
      <c r="E38" s="558"/>
      <c r="F38" s="559"/>
      <c r="G38" s="125"/>
      <c r="H38" s="105"/>
      <c r="I38" s="103" t="b">
        <f t="shared" si="0"/>
        <v>1</v>
      </c>
    </row>
    <row r="39" spans="1:10" ht="18" customHeight="1">
      <c r="B39" s="111" t="s">
        <v>182</v>
      </c>
      <c r="C39" s="112" t="s">
        <v>46</v>
      </c>
      <c r="D39" s="112">
        <v>2000</v>
      </c>
      <c r="E39" s="122">
        <v>3.43</v>
      </c>
      <c r="F39" s="119">
        <v>6</v>
      </c>
      <c r="G39" s="125"/>
      <c r="H39" s="109">
        <v>3.43</v>
      </c>
      <c r="I39" s="103" t="b">
        <f t="shared" si="0"/>
        <v>1</v>
      </c>
    </row>
    <row r="40" spans="1:10" ht="18" customHeight="1">
      <c r="B40" s="113" t="s">
        <v>183</v>
      </c>
      <c r="C40" s="114" t="s">
        <v>46</v>
      </c>
      <c r="D40" s="114">
        <v>1300</v>
      </c>
      <c r="E40" s="33">
        <v>3.83</v>
      </c>
      <c r="F40" s="115">
        <v>6</v>
      </c>
      <c r="G40" s="125"/>
      <c r="H40" s="109">
        <v>3.83</v>
      </c>
      <c r="I40" s="103" t="b">
        <f t="shared" si="0"/>
        <v>1</v>
      </c>
    </row>
    <row r="41" spans="1:10" ht="18" customHeight="1">
      <c r="B41" s="113" t="s">
        <v>184</v>
      </c>
      <c r="C41" s="114" t="s">
        <v>46</v>
      </c>
      <c r="D41" s="114">
        <v>1170</v>
      </c>
      <c r="E41" s="33">
        <v>3.96</v>
      </c>
      <c r="F41" s="115">
        <v>6</v>
      </c>
      <c r="G41" s="125"/>
      <c r="H41" s="109">
        <v>3.96</v>
      </c>
      <c r="I41" s="103" t="b">
        <f t="shared" si="0"/>
        <v>1</v>
      </c>
    </row>
    <row r="42" spans="1:10" ht="18" customHeight="1">
      <c r="B42" s="113" t="s">
        <v>185</v>
      </c>
      <c r="C42" s="114" t="s">
        <v>46</v>
      </c>
      <c r="D42" s="114">
        <v>930</v>
      </c>
      <c r="E42" s="33">
        <v>4.32</v>
      </c>
      <c r="F42" s="115">
        <v>6</v>
      </c>
      <c r="G42" s="125"/>
      <c r="H42" s="109">
        <v>4.32</v>
      </c>
      <c r="I42" s="103" t="b">
        <f t="shared" si="0"/>
        <v>1</v>
      </c>
    </row>
    <row r="43" spans="1:10" ht="18" customHeight="1">
      <c r="A43" s="89">
        <v>193637</v>
      </c>
      <c r="B43" s="113" t="s">
        <v>186</v>
      </c>
      <c r="C43" s="114" t="s">
        <v>46</v>
      </c>
      <c r="D43" s="114">
        <v>720</v>
      </c>
      <c r="E43" s="33">
        <v>4.84</v>
      </c>
      <c r="F43" s="115">
        <v>6</v>
      </c>
      <c r="G43" s="125"/>
      <c r="H43" s="109">
        <v>4.84</v>
      </c>
      <c r="I43" s="103" t="b">
        <f t="shared" si="0"/>
        <v>1</v>
      </c>
      <c r="J43" s="108"/>
    </row>
    <row r="44" spans="1:10" ht="18" customHeight="1">
      <c r="A44" s="89">
        <v>193638</v>
      </c>
      <c r="B44" s="113" t="s">
        <v>187</v>
      </c>
      <c r="C44" s="114" t="s">
        <v>46</v>
      </c>
      <c r="D44" s="114">
        <v>560</v>
      </c>
      <c r="E44" s="33">
        <v>5.42</v>
      </c>
      <c r="F44" s="115">
        <v>6</v>
      </c>
      <c r="G44" s="125"/>
      <c r="H44" s="109">
        <v>5.42</v>
      </c>
      <c r="I44" s="103" t="b">
        <f t="shared" si="0"/>
        <v>1</v>
      </c>
      <c r="J44" s="108"/>
    </row>
    <row r="45" spans="1:10" ht="18" customHeight="1">
      <c r="A45" s="89">
        <v>193641</v>
      </c>
      <c r="B45" s="113" t="s">
        <v>188</v>
      </c>
      <c r="C45" s="114" t="s">
        <v>46</v>
      </c>
      <c r="D45" s="114">
        <v>530</v>
      </c>
      <c r="E45" s="33">
        <v>5.55</v>
      </c>
      <c r="F45" s="115">
        <v>6</v>
      </c>
      <c r="G45" s="125"/>
      <c r="H45" s="109">
        <v>5.55</v>
      </c>
      <c r="I45" s="103" t="b">
        <f t="shared" si="0"/>
        <v>1</v>
      </c>
      <c r="J45" s="108"/>
    </row>
    <row r="46" spans="1:10" ht="18" customHeight="1">
      <c r="A46" s="89">
        <v>193643</v>
      </c>
      <c r="B46" s="113" t="s">
        <v>189</v>
      </c>
      <c r="C46" s="114" t="s">
        <v>46</v>
      </c>
      <c r="D46" s="114">
        <v>470</v>
      </c>
      <c r="E46" s="33">
        <v>5.72</v>
      </c>
      <c r="F46" s="115">
        <v>6</v>
      </c>
      <c r="G46" s="125"/>
      <c r="H46" s="109">
        <v>5.72</v>
      </c>
      <c r="I46" s="103" t="b">
        <f t="shared" si="0"/>
        <v>1</v>
      </c>
      <c r="J46" s="108"/>
    </row>
    <row r="47" spans="1:10" ht="18" customHeight="1">
      <c r="A47" s="89">
        <v>193644</v>
      </c>
      <c r="B47" s="113" t="s">
        <v>190</v>
      </c>
      <c r="C47" s="114" t="s">
        <v>46</v>
      </c>
      <c r="D47" s="114">
        <v>450</v>
      </c>
      <c r="E47" s="33">
        <v>5.93</v>
      </c>
      <c r="F47" s="115">
        <v>6</v>
      </c>
      <c r="G47" s="125"/>
      <c r="H47" s="109">
        <v>5.93</v>
      </c>
      <c r="I47" s="103" t="b">
        <f t="shared" si="0"/>
        <v>1</v>
      </c>
      <c r="J47" s="108"/>
    </row>
    <row r="48" spans="1:10" ht="18" customHeight="1">
      <c r="A48" s="89">
        <v>193580</v>
      </c>
      <c r="B48" s="113" t="s">
        <v>191</v>
      </c>
      <c r="C48" s="114" t="s">
        <v>46</v>
      </c>
      <c r="D48" s="114">
        <v>370</v>
      </c>
      <c r="E48" s="33">
        <v>6.42</v>
      </c>
      <c r="F48" s="115">
        <v>6</v>
      </c>
      <c r="G48" s="125"/>
      <c r="H48" s="109">
        <v>6.42</v>
      </c>
      <c r="I48" s="103" t="b">
        <f t="shared" si="0"/>
        <v>1</v>
      </c>
      <c r="J48" s="108"/>
    </row>
    <row r="49" spans="1:10" ht="18" customHeight="1">
      <c r="A49" s="89">
        <v>193582</v>
      </c>
      <c r="B49" s="113" t="s">
        <v>192</v>
      </c>
      <c r="C49" s="114" t="s">
        <v>46</v>
      </c>
      <c r="D49" s="114">
        <v>330</v>
      </c>
      <c r="E49" s="33">
        <v>6.53</v>
      </c>
      <c r="F49" s="115">
        <v>6</v>
      </c>
      <c r="G49" s="125"/>
      <c r="H49" s="109">
        <v>6.53</v>
      </c>
      <c r="I49" s="103" t="b">
        <f t="shared" si="0"/>
        <v>1</v>
      </c>
      <c r="J49" s="108"/>
    </row>
    <row r="50" spans="1:10" ht="18" customHeight="1">
      <c r="A50" s="89">
        <v>193583</v>
      </c>
      <c r="B50" s="116" t="s">
        <v>193</v>
      </c>
      <c r="C50" s="117" t="s">
        <v>46</v>
      </c>
      <c r="D50" s="117">
        <v>280</v>
      </c>
      <c r="E50" s="121">
        <v>7.45</v>
      </c>
      <c r="F50" s="118">
        <v>6</v>
      </c>
      <c r="G50" s="125"/>
      <c r="H50" s="109">
        <v>7.45</v>
      </c>
      <c r="I50" s="103" t="b">
        <f t="shared" si="0"/>
        <v>1</v>
      </c>
      <c r="J50" s="108"/>
    </row>
    <row r="51" spans="1:10" ht="18" customHeight="1">
      <c r="B51" s="557" t="s">
        <v>194</v>
      </c>
      <c r="C51" s="558"/>
      <c r="D51" s="558"/>
      <c r="E51" s="558"/>
      <c r="F51" s="559"/>
      <c r="G51" s="125"/>
      <c r="H51" s="105"/>
      <c r="I51" s="103" t="b">
        <f t="shared" si="0"/>
        <v>1</v>
      </c>
    </row>
    <row r="52" spans="1:10" ht="18" customHeight="1">
      <c r="A52" s="89">
        <v>40387</v>
      </c>
      <c r="B52" s="113" t="s">
        <v>195</v>
      </c>
      <c r="C52" s="114" t="s">
        <v>46</v>
      </c>
      <c r="D52" s="114">
        <v>900</v>
      </c>
      <c r="E52" s="33">
        <v>6.14</v>
      </c>
      <c r="F52" s="115">
        <v>6</v>
      </c>
      <c r="G52" s="125"/>
      <c r="H52" s="97">
        <v>6.14</v>
      </c>
      <c r="I52" s="103" t="b">
        <f t="shared" si="0"/>
        <v>1</v>
      </c>
      <c r="J52" s="104"/>
    </row>
    <row r="53" spans="1:10" ht="18" customHeight="1">
      <c r="A53" s="89">
        <v>40388</v>
      </c>
      <c r="B53" s="113" t="s">
        <v>196</v>
      </c>
      <c r="C53" s="114" t="s">
        <v>46</v>
      </c>
      <c r="D53" s="114">
        <v>600</v>
      </c>
      <c r="E53" s="33">
        <v>6.85</v>
      </c>
      <c r="F53" s="115">
        <v>6</v>
      </c>
      <c r="G53" s="125"/>
      <c r="H53" s="97">
        <v>6.85</v>
      </c>
      <c r="I53" s="103" t="b">
        <f t="shared" si="0"/>
        <v>1</v>
      </c>
      <c r="J53" s="104"/>
    </row>
    <row r="54" spans="1:10" ht="18" customHeight="1">
      <c r="A54" s="89">
        <v>40389</v>
      </c>
      <c r="B54" s="113" t="s">
        <v>197</v>
      </c>
      <c r="C54" s="114" t="s">
        <v>46</v>
      </c>
      <c r="D54" s="114">
        <v>500</v>
      </c>
      <c r="E54" s="33">
        <v>7.43</v>
      </c>
      <c r="F54" s="115">
        <v>6</v>
      </c>
      <c r="G54" s="125"/>
      <c r="H54" s="97">
        <v>7.43</v>
      </c>
      <c r="I54" s="103" t="b">
        <f t="shared" si="0"/>
        <v>1</v>
      </c>
      <c r="J54" s="104"/>
    </row>
    <row r="55" spans="1:10" ht="18" customHeight="1">
      <c r="A55" s="89">
        <v>40390</v>
      </c>
      <c r="B55" s="113" t="s">
        <v>198</v>
      </c>
      <c r="C55" s="114" t="s">
        <v>46</v>
      </c>
      <c r="D55" s="114">
        <v>400</v>
      </c>
      <c r="E55" s="33">
        <v>7.79</v>
      </c>
      <c r="F55" s="115">
        <v>6</v>
      </c>
      <c r="G55" s="125"/>
      <c r="H55" s="97">
        <v>7.79</v>
      </c>
      <c r="I55" s="103" t="b">
        <f t="shared" si="0"/>
        <v>1</v>
      </c>
      <c r="J55" s="104"/>
    </row>
    <row r="56" spans="1:10" s="160" customFormat="1" ht="18" customHeight="1">
      <c r="A56" s="153">
        <v>40393</v>
      </c>
      <c r="B56" s="154" t="s">
        <v>199</v>
      </c>
      <c r="C56" s="155" t="s">
        <v>46</v>
      </c>
      <c r="D56" s="155">
        <v>400</v>
      </c>
      <c r="E56" s="156">
        <v>8.5299999999999994</v>
      </c>
      <c r="F56" s="157">
        <v>6</v>
      </c>
      <c r="G56" s="158"/>
      <c r="H56" s="158">
        <v>7.96</v>
      </c>
      <c r="I56" s="159" t="b">
        <f t="shared" si="0"/>
        <v>0</v>
      </c>
      <c r="J56" s="153"/>
    </row>
    <row r="57" spans="1:10" s="160" customFormat="1" ht="18" customHeight="1">
      <c r="A57" s="153">
        <v>40396</v>
      </c>
      <c r="B57" s="154" t="s">
        <v>200</v>
      </c>
      <c r="C57" s="155" t="s">
        <v>46</v>
      </c>
      <c r="D57" s="155">
        <v>350</v>
      </c>
      <c r="E57" s="156">
        <v>8.7899999999999991</v>
      </c>
      <c r="F57" s="157">
        <v>6</v>
      </c>
      <c r="G57" s="158"/>
      <c r="H57" s="158">
        <v>8.5299999999999994</v>
      </c>
      <c r="I57" s="159" t="b">
        <f t="shared" si="0"/>
        <v>0</v>
      </c>
      <c r="J57" s="153"/>
    </row>
    <row r="58" spans="1:10" s="160" customFormat="1" ht="18" customHeight="1">
      <c r="A58" s="153">
        <v>40391</v>
      </c>
      <c r="B58" s="154" t="s">
        <v>201</v>
      </c>
      <c r="C58" s="155" t="s">
        <v>46</v>
      </c>
      <c r="D58" s="155">
        <v>250</v>
      </c>
      <c r="E58" s="156">
        <v>9.31</v>
      </c>
      <c r="F58" s="157">
        <v>6</v>
      </c>
      <c r="G58" s="158"/>
      <c r="H58" s="160">
        <v>8.7899999999999991</v>
      </c>
      <c r="I58" s="159" t="b">
        <f t="shared" si="0"/>
        <v>0</v>
      </c>
      <c r="J58" s="153"/>
    </row>
    <row r="59" spans="1:10" ht="18" customHeight="1">
      <c r="B59" s="560" t="s">
        <v>68</v>
      </c>
      <c r="C59" s="561"/>
      <c r="D59" s="561"/>
      <c r="E59" s="561"/>
      <c r="F59" s="562"/>
      <c r="G59" s="125"/>
      <c r="H59" s="105"/>
      <c r="I59" s="103" t="b">
        <f t="shared" si="0"/>
        <v>1</v>
      </c>
    </row>
    <row r="60" spans="1:10" s="96" customFormat="1" ht="18" customHeight="1">
      <c r="A60" s="78"/>
      <c r="B60" s="30" t="s">
        <v>202</v>
      </c>
      <c r="C60" s="32" t="s">
        <v>46</v>
      </c>
      <c r="D60" s="41" t="s">
        <v>69</v>
      </c>
      <c r="E60" s="33">
        <v>3.59</v>
      </c>
      <c r="F60" s="41">
        <v>6</v>
      </c>
      <c r="G60" s="125"/>
      <c r="H60" s="97">
        <v>3.59</v>
      </c>
      <c r="I60" s="103" t="b">
        <f t="shared" si="0"/>
        <v>1</v>
      </c>
      <c r="J60" s="78"/>
    </row>
    <row r="61" spans="1:10" s="96" customFormat="1" ht="18" customHeight="1">
      <c r="A61" s="78"/>
      <c r="B61" s="30" t="s">
        <v>203</v>
      </c>
      <c r="C61" s="32" t="s">
        <v>46</v>
      </c>
      <c r="D61" s="41" t="s">
        <v>70</v>
      </c>
      <c r="E61" s="33">
        <v>4.33</v>
      </c>
      <c r="F61" s="41">
        <v>6</v>
      </c>
      <c r="G61" s="125"/>
      <c r="H61" s="97">
        <v>4.33</v>
      </c>
      <c r="I61" s="103" t="b">
        <f t="shared" si="0"/>
        <v>1</v>
      </c>
      <c r="J61" s="78"/>
    </row>
    <row r="62" spans="1:10" s="96" customFormat="1" ht="18" customHeight="1">
      <c r="A62" s="78"/>
      <c r="B62" s="30" t="s">
        <v>204</v>
      </c>
      <c r="C62" s="32" t="s">
        <v>46</v>
      </c>
      <c r="D62" s="41" t="s">
        <v>70</v>
      </c>
      <c r="E62" s="33">
        <v>5.63</v>
      </c>
      <c r="F62" s="41">
        <v>6</v>
      </c>
      <c r="G62" s="125"/>
      <c r="H62" s="97">
        <v>5.63</v>
      </c>
      <c r="I62" s="103" t="b">
        <f t="shared" si="0"/>
        <v>1</v>
      </c>
      <c r="J62" s="78"/>
    </row>
    <row r="63" spans="1:10" s="96" customFormat="1" ht="18" customHeight="1">
      <c r="A63" s="78"/>
      <c r="B63" s="30" t="s">
        <v>205</v>
      </c>
      <c r="C63" s="32" t="s">
        <v>46</v>
      </c>
      <c r="D63" s="41" t="s">
        <v>70</v>
      </c>
      <c r="E63" s="33">
        <v>8.15</v>
      </c>
      <c r="F63" s="41">
        <v>6</v>
      </c>
      <c r="G63" s="125"/>
      <c r="H63" s="97">
        <v>8.15</v>
      </c>
      <c r="I63" s="103" t="b">
        <f t="shared" si="0"/>
        <v>1</v>
      </c>
      <c r="J63" s="78"/>
    </row>
    <row r="64" spans="1:10" s="96" customFormat="1" ht="18" customHeight="1">
      <c r="A64" s="78"/>
      <c r="B64" s="30" t="s">
        <v>206</v>
      </c>
      <c r="C64" s="32" t="s">
        <v>46</v>
      </c>
      <c r="D64" s="41" t="s">
        <v>71</v>
      </c>
      <c r="E64" s="33">
        <v>10.19</v>
      </c>
      <c r="F64" s="41">
        <v>6</v>
      </c>
      <c r="G64" s="125"/>
      <c r="H64" s="97">
        <v>10.19</v>
      </c>
      <c r="I64" s="103" t="b">
        <f t="shared" si="0"/>
        <v>1</v>
      </c>
      <c r="J64" s="78"/>
    </row>
    <row r="65" spans="1:10" s="96" customFormat="1" ht="18" customHeight="1">
      <c r="A65" s="78"/>
      <c r="B65" s="30" t="s">
        <v>207</v>
      </c>
      <c r="C65" s="32" t="s">
        <v>46</v>
      </c>
      <c r="D65" s="41" t="s">
        <v>158</v>
      </c>
      <c r="E65" s="33">
        <v>17.989999999999998</v>
      </c>
      <c r="F65" s="41">
        <v>6</v>
      </c>
      <c r="G65" s="125"/>
      <c r="H65" s="97">
        <v>17.989999999999998</v>
      </c>
      <c r="I65" s="103" t="b">
        <f t="shared" si="0"/>
        <v>1</v>
      </c>
      <c r="J65" s="78"/>
    </row>
    <row r="66" spans="1:10" s="96" customFormat="1" ht="18" customHeight="1">
      <c r="A66" s="78"/>
      <c r="B66" s="42" t="s">
        <v>208</v>
      </c>
      <c r="C66" s="38" t="s">
        <v>46</v>
      </c>
      <c r="D66" s="39" t="s">
        <v>159</v>
      </c>
      <c r="E66" s="121">
        <v>25.87</v>
      </c>
      <c r="F66" s="39">
        <v>6</v>
      </c>
      <c r="G66" s="125"/>
      <c r="H66" s="97">
        <v>25.87</v>
      </c>
      <c r="I66" s="103" t="b">
        <f t="shared" si="0"/>
        <v>1</v>
      </c>
      <c r="J66" s="78"/>
    </row>
    <row r="67" spans="1:10" s="96" customFormat="1" ht="18" customHeight="1">
      <c r="A67" s="78"/>
      <c r="B67" s="560" t="s">
        <v>72</v>
      </c>
      <c r="C67" s="561"/>
      <c r="D67" s="561"/>
      <c r="E67" s="561"/>
      <c r="F67" s="562"/>
      <c r="G67" s="125"/>
      <c r="H67" s="105"/>
      <c r="I67" s="103" t="b">
        <f t="shared" si="0"/>
        <v>1</v>
      </c>
      <c r="J67" s="78"/>
    </row>
    <row r="68" spans="1:10" s="96" customFormat="1" ht="18" customHeight="1">
      <c r="A68" s="78"/>
      <c r="B68" s="29" t="s">
        <v>209</v>
      </c>
      <c r="C68" s="31" t="s">
        <v>46</v>
      </c>
      <c r="D68" s="43" t="s">
        <v>69</v>
      </c>
      <c r="E68" s="40">
        <v>3.23</v>
      </c>
      <c r="F68" s="40">
        <v>6</v>
      </c>
      <c r="G68" s="125"/>
      <c r="H68" s="97">
        <v>3.23</v>
      </c>
      <c r="I68" s="103" t="b">
        <f t="shared" si="0"/>
        <v>1</v>
      </c>
      <c r="J68" s="78"/>
    </row>
    <row r="69" spans="1:10" s="96" customFormat="1" ht="18" customHeight="1">
      <c r="A69" s="78"/>
      <c r="B69" s="30" t="s">
        <v>210</v>
      </c>
      <c r="C69" s="32" t="s">
        <v>46</v>
      </c>
      <c r="D69" s="44" t="s">
        <v>70</v>
      </c>
      <c r="E69" s="41">
        <v>3.94</v>
      </c>
      <c r="F69" s="41">
        <v>6</v>
      </c>
      <c r="G69" s="125"/>
      <c r="H69" s="97">
        <v>3.94</v>
      </c>
      <c r="I69" s="103" t="b">
        <f t="shared" si="0"/>
        <v>1</v>
      </c>
      <c r="J69" s="78"/>
    </row>
    <row r="70" spans="1:10" s="96" customFormat="1" ht="18" customHeight="1">
      <c r="A70" s="78"/>
      <c r="B70" s="30" t="s">
        <v>211</v>
      </c>
      <c r="C70" s="32" t="s">
        <v>46</v>
      </c>
      <c r="D70" s="44" t="s">
        <v>70</v>
      </c>
      <c r="E70" s="41">
        <v>4.8099999999999996</v>
      </c>
      <c r="F70" s="41">
        <v>6</v>
      </c>
      <c r="G70" s="125"/>
      <c r="H70" s="97">
        <v>4.8099999999999996</v>
      </c>
      <c r="I70" s="103" t="b">
        <f t="shared" si="0"/>
        <v>1</v>
      </c>
      <c r="J70" s="78"/>
    </row>
    <row r="71" spans="1:10" s="96" customFormat="1" ht="18" customHeight="1">
      <c r="A71" s="78"/>
      <c r="B71" s="30" t="s">
        <v>212</v>
      </c>
      <c r="C71" s="32" t="s">
        <v>46</v>
      </c>
      <c r="D71" s="44" t="s">
        <v>70</v>
      </c>
      <c r="E71" s="41">
        <v>6.75</v>
      </c>
      <c r="F71" s="41">
        <v>6</v>
      </c>
      <c r="G71" s="125"/>
      <c r="H71" s="97">
        <v>6.75</v>
      </c>
      <c r="I71" s="103" t="b">
        <f t="shared" si="0"/>
        <v>1</v>
      </c>
      <c r="J71" s="78"/>
    </row>
    <row r="72" spans="1:10" s="96" customFormat="1" ht="18" customHeight="1">
      <c r="A72" s="78"/>
      <c r="B72" s="30" t="s">
        <v>213</v>
      </c>
      <c r="C72" s="32" t="s">
        <v>46</v>
      </c>
      <c r="D72" s="45">
        <v>500</v>
      </c>
      <c r="E72" s="41">
        <v>9.7899999999999991</v>
      </c>
      <c r="F72" s="41">
        <v>6</v>
      </c>
      <c r="G72" s="125"/>
      <c r="H72" s="97">
        <v>9.7899999999999991</v>
      </c>
      <c r="I72" s="103" t="b">
        <f t="shared" si="0"/>
        <v>1</v>
      </c>
      <c r="J72" s="78"/>
    </row>
    <row r="73" spans="1:10" s="96" customFormat="1" ht="18" customHeight="1">
      <c r="A73" s="78"/>
      <c r="B73" s="42" t="s">
        <v>214</v>
      </c>
      <c r="C73" s="38" t="s">
        <v>46</v>
      </c>
      <c r="D73" s="46">
        <v>1000</v>
      </c>
      <c r="E73" s="39">
        <v>16.239999999999998</v>
      </c>
      <c r="F73" s="39">
        <v>6</v>
      </c>
      <c r="G73" s="125"/>
      <c r="H73" s="97">
        <v>16.239999999999998</v>
      </c>
      <c r="I73" s="103" t="b">
        <f t="shared" si="0"/>
        <v>1</v>
      </c>
      <c r="J73" s="78"/>
    </row>
    <row r="74" spans="1:10" s="96" customFormat="1" ht="18" customHeight="1">
      <c r="A74" s="78"/>
      <c r="B74" s="560" t="s">
        <v>215</v>
      </c>
      <c r="C74" s="561"/>
      <c r="D74" s="561"/>
      <c r="E74" s="561"/>
      <c r="F74" s="562"/>
      <c r="G74" s="125"/>
      <c r="H74" s="105"/>
      <c r="I74" s="103" t="b">
        <f t="shared" si="0"/>
        <v>1</v>
      </c>
      <c r="J74" s="78"/>
    </row>
    <row r="75" spans="1:10" s="96" customFormat="1" ht="18" customHeight="1">
      <c r="A75" s="78"/>
      <c r="B75" s="29" t="s">
        <v>216</v>
      </c>
      <c r="C75" s="31" t="s">
        <v>46</v>
      </c>
      <c r="D75" s="43">
        <v>1200</v>
      </c>
      <c r="E75" s="40">
        <v>7.9927999999999999</v>
      </c>
      <c r="F75" s="40">
        <v>6</v>
      </c>
      <c r="G75" s="125"/>
      <c r="H75" s="97">
        <v>7.9927999999999999</v>
      </c>
      <c r="I75" s="103" t="b">
        <f t="shared" ref="I75:I119" si="1">E75=H75</f>
        <v>1</v>
      </c>
      <c r="J75" s="78"/>
    </row>
    <row r="76" spans="1:10" s="96" customFormat="1" ht="18" customHeight="1">
      <c r="A76" s="78"/>
      <c r="B76" s="30" t="s">
        <v>217</v>
      </c>
      <c r="C76" s="32" t="s">
        <v>46</v>
      </c>
      <c r="D76" s="44">
        <v>1000</v>
      </c>
      <c r="E76" s="41">
        <v>8.9198000000000004</v>
      </c>
      <c r="F76" s="41">
        <v>6</v>
      </c>
      <c r="G76" s="125"/>
      <c r="H76" s="97">
        <v>8.9198000000000004</v>
      </c>
      <c r="I76" s="103" t="b">
        <f t="shared" si="1"/>
        <v>1</v>
      </c>
      <c r="J76" s="78"/>
    </row>
    <row r="77" spans="1:10" s="96" customFormat="1" ht="18" customHeight="1">
      <c r="A77" s="78"/>
      <c r="B77" s="30" t="s">
        <v>218</v>
      </c>
      <c r="C77" s="32" t="s">
        <v>46</v>
      </c>
      <c r="D77" s="44">
        <v>1000</v>
      </c>
      <c r="E77" s="41">
        <v>10.8665</v>
      </c>
      <c r="F77" s="41">
        <v>6</v>
      </c>
      <c r="G77" s="125"/>
      <c r="H77" s="97">
        <v>10.8665</v>
      </c>
      <c r="I77" s="103" t="b">
        <f t="shared" si="1"/>
        <v>1</v>
      </c>
      <c r="J77" s="78"/>
    </row>
    <row r="78" spans="1:10" s="96" customFormat="1" ht="18" customHeight="1">
      <c r="A78" s="78"/>
      <c r="B78" s="30" t="s">
        <v>219</v>
      </c>
      <c r="C78" s="32" t="s">
        <v>46</v>
      </c>
      <c r="D78" s="44">
        <v>800</v>
      </c>
      <c r="E78" s="41">
        <v>14.986500000000001</v>
      </c>
      <c r="F78" s="41">
        <v>6</v>
      </c>
      <c r="G78" s="125"/>
      <c r="H78" s="97">
        <v>14.986500000000001</v>
      </c>
      <c r="I78" s="103" t="b">
        <f t="shared" si="1"/>
        <v>1</v>
      </c>
      <c r="J78" s="78"/>
    </row>
    <row r="79" spans="1:10" ht="18" customHeight="1">
      <c r="B79" s="560" t="s">
        <v>73</v>
      </c>
      <c r="C79" s="561"/>
      <c r="D79" s="561"/>
      <c r="E79" s="561"/>
      <c r="F79" s="562"/>
      <c r="G79" s="125"/>
      <c r="H79" s="97"/>
      <c r="I79" s="103" t="b">
        <f t="shared" si="1"/>
        <v>1</v>
      </c>
    </row>
    <row r="80" spans="1:10" ht="18" customHeight="1">
      <c r="B80" s="29" t="s">
        <v>220</v>
      </c>
      <c r="C80" s="31" t="s">
        <v>46</v>
      </c>
      <c r="D80" s="44" t="s">
        <v>74</v>
      </c>
      <c r="E80" s="122">
        <v>4.3</v>
      </c>
      <c r="F80" s="40">
        <v>6</v>
      </c>
      <c r="G80" s="125"/>
      <c r="H80" s="97">
        <v>4.3</v>
      </c>
      <c r="I80" s="103" t="b">
        <f t="shared" si="1"/>
        <v>1</v>
      </c>
    </row>
    <row r="81" spans="1:9" ht="18" customHeight="1">
      <c r="B81" s="30" t="s">
        <v>221</v>
      </c>
      <c r="C81" s="32" t="s">
        <v>46</v>
      </c>
      <c r="D81" s="44" t="s">
        <v>74</v>
      </c>
      <c r="E81" s="33">
        <v>4.71</v>
      </c>
      <c r="F81" s="41">
        <v>6</v>
      </c>
      <c r="G81" s="125"/>
      <c r="H81" s="97">
        <v>4.71</v>
      </c>
      <c r="I81" s="103" t="b">
        <f t="shared" si="1"/>
        <v>1</v>
      </c>
    </row>
    <row r="82" spans="1:9" ht="18" customHeight="1">
      <c r="B82" s="42" t="s">
        <v>222</v>
      </c>
      <c r="C82" s="38" t="s">
        <v>46</v>
      </c>
      <c r="D82" s="44" t="s">
        <v>74</v>
      </c>
      <c r="E82" s="121">
        <v>5.21</v>
      </c>
      <c r="F82" s="39">
        <v>6</v>
      </c>
      <c r="G82" s="125"/>
      <c r="H82" s="97">
        <v>5.21</v>
      </c>
      <c r="I82" s="103" t="b">
        <f t="shared" si="1"/>
        <v>1</v>
      </c>
    </row>
    <row r="83" spans="1:9" ht="18" customHeight="1">
      <c r="B83" s="560" t="s">
        <v>75</v>
      </c>
      <c r="C83" s="561"/>
      <c r="D83" s="561"/>
      <c r="E83" s="561"/>
      <c r="F83" s="562"/>
      <c r="G83" s="125"/>
      <c r="H83" s="105"/>
      <c r="I83" s="103" t="b">
        <f t="shared" si="1"/>
        <v>1</v>
      </c>
    </row>
    <row r="84" spans="1:9" ht="18" customHeight="1">
      <c r="B84" s="29" t="s">
        <v>223</v>
      </c>
      <c r="C84" s="31" t="s">
        <v>46</v>
      </c>
      <c r="D84" s="31">
        <v>2500</v>
      </c>
      <c r="E84" s="122">
        <v>1.33</v>
      </c>
      <c r="F84" s="40">
        <v>6</v>
      </c>
      <c r="G84" s="125"/>
      <c r="H84" s="97">
        <v>1.33</v>
      </c>
      <c r="I84" s="103" t="b">
        <f t="shared" si="1"/>
        <v>1</v>
      </c>
    </row>
    <row r="85" spans="1:9" ht="18" customHeight="1">
      <c r="B85" s="116" t="s">
        <v>224</v>
      </c>
      <c r="C85" s="117" t="s">
        <v>46</v>
      </c>
      <c r="D85" s="117">
        <v>2000</v>
      </c>
      <c r="E85" s="121">
        <v>1.71</v>
      </c>
      <c r="F85" s="118">
        <v>6</v>
      </c>
      <c r="G85" s="125"/>
      <c r="H85" s="97">
        <v>1.71</v>
      </c>
      <c r="I85" s="103" t="b">
        <f t="shared" si="1"/>
        <v>1</v>
      </c>
    </row>
    <row r="86" spans="1:9" ht="18" customHeight="1">
      <c r="B86" s="554" t="s">
        <v>76</v>
      </c>
      <c r="C86" s="555"/>
      <c r="D86" s="555"/>
      <c r="E86" s="555"/>
      <c r="F86" s="556"/>
      <c r="G86" s="125"/>
      <c r="H86" s="105"/>
      <c r="I86" s="103" t="b">
        <f t="shared" si="1"/>
        <v>1</v>
      </c>
    </row>
    <row r="87" spans="1:9" ht="18" customHeight="1">
      <c r="B87" s="29" t="s">
        <v>77</v>
      </c>
      <c r="C87" s="31" t="s">
        <v>78</v>
      </c>
      <c r="D87" s="31">
        <v>180</v>
      </c>
      <c r="E87" s="122">
        <v>62.87</v>
      </c>
      <c r="F87" s="40"/>
      <c r="G87" s="125"/>
      <c r="H87" s="97">
        <v>62.87</v>
      </c>
      <c r="I87" s="103" t="b">
        <f t="shared" si="1"/>
        <v>1</v>
      </c>
    </row>
    <row r="88" spans="1:9" ht="18" customHeight="1">
      <c r="B88" s="30" t="s">
        <v>79</v>
      </c>
      <c r="C88" s="32" t="s">
        <v>78</v>
      </c>
      <c r="D88" s="32">
        <v>150</v>
      </c>
      <c r="E88" s="33">
        <v>74.569999999999993</v>
      </c>
      <c r="F88" s="41"/>
      <c r="G88" s="125"/>
      <c r="H88" s="97">
        <v>74.569999999999993</v>
      </c>
      <c r="I88" s="103" t="b">
        <f t="shared" si="1"/>
        <v>1</v>
      </c>
    </row>
    <row r="89" spans="1:9" ht="18" customHeight="1">
      <c r="A89" s="137">
        <v>217472</v>
      </c>
      <c r="B89" s="140" t="s">
        <v>264</v>
      </c>
      <c r="C89" s="32" t="s">
        <v>78</v>
      </c>
      <c r="D89" s="141">
        <v>72</v>
      </c>
      <c r="E89" s="142">
        <v>83.460000000000008</v>
      </c>
      <c r="F89" s="143"/>
      <c r="G89" s="125"/>
      <c r="H89" s="127">
        <v>83.460000000000008</v>
      </c>
      <c r="I89" s="103" t="b">
        <f t="shared" si="1"/>
        <v>1</v>
      </c>
    </row>
    <row r="90" spans="1:9" ht="18" customHeight="1">
      <c r="A90" s="138">
        <v>217473</v>
      </c>
      <c r="B90" s="140" t="s">
        <v>265</v>
      </c>
      <c r="C90" s="32" t="s">
        <v>78</v>
      </c>
      <c r="D90" s="141">
        <v>72</v>
      </c>
      <c r="E90" s="142">
        <v>99.51</v>
      </c>
      <c r="F90" s="143"/>
      <c r="G90" s="125"/>
      <c r="H90" s="97">
        <v>99.51</v>
      </c>
      <c r="I90" s="103" t="b">
        <f t="shared" si="1"/>
        <v>1</v>
      </c>
    </row>
    <row r="91" spans="1:9" ht="18" customHeight="1">
      <c r="A91" s="137">
        <v>40413</v>
      </c>
      <c r="B91" s="42" t="s">
        <v>80</v>
      </c>
      <c r="C91" s="38" t="s">
        <v>78</v>
      </c>
      <c r="D91" s="38">
        <v>300</v>
      </c>
      <c r="E91" s="121">
        <v>33.53</v>
      </c>
      <c r="F91" s="39"/>
      <c r="G91" s="125"/>
      <c r="H91" s="97">
        <v>33.53</v>
      </c>
      <c r="I91" s="103" t="b">
        <f t="shared" si="1"/>
        <v>1</v>
      </c>
    </row>
    <row r="92" spans="1:9" ht="18" customHeight="1">
      <c r="B92" s="560" t="s">
        <v>81</v>
      </c>
      <c r="C92" s="561"/>
      <c r="D92" s="561"/>
      <c r="E92" s="561"/>
      <c r="F92" s="562"/>
      <c r="G92" s="125"/>
      <c r="H92" s="105"/>
      <c r="I92" s="103" t="b">
        <f t="shared" si="1"/>
        <v>1</v>
      </c>
    </row>
    <row r="93" spans="1:9" ht="18" customHeight="1">
      <c r="A93" s="135" t="s">
        <v>271</v>
      </c>
      <c r="B93" s="30" t="s">
        <v>225</v>
      </c>
      <c r="C93" s="32" t="s">
        <v>46</v>
      </c>
      <c r="D93" s="32" t="s">
        <v>270</v>
      </c>
      <c r="E93" s="33">
        <v>4.99</v>
      </c>
      <c r="F93" s="41">
        <v>6</v>
      </c>
      <c r="G93" s="125"/>
      <c r="H93" s="139">
        <v>4.99</v>
      </c>
      <c r="I93" s="103" t="b">
        <f t="shared" si="1"/>
        <v>1</v>
      </c>
    </row>
    <row r="94" spans="1:9" ht="18" customHeight="1">
      <c r="B94" s="42" t="s">
        <v>226</v>
      </c>
      <c r="C94" s="38" t="s">
        <v>46</v>
      </c>
      <c r="D94" s="38" t="s">
        <v>70</v>
      </c>
      <c r="E94" s="121">
        <v>5.75</v>
      </c>
      <c r="F94" s="39">
        <v>6</v>
      </c>
      <c r="G94" s="125"/>
      <c r="H94" s="139">
        <v>5.75</v>
      </c>
      <c r="I94" s="103" t="b">
        <f t="shared" si="1"/>
        <v>1</v>
      </c>
    </row>
    <row r="95" spans="1:9" ht="18" customHeight="1">
      <c r="B95" s="554" t="s">
        <v>152</v>
      </c>
      <c r="C95" s="555"/>
      <c r="D95" s="555"/>
      <c r="E95" s="555"/>
      <c r="F95" s="556"/>
      <c r="G95" s="125"/>
      <c r="H95" s="105"/>
      <c r="I95" s="103" t="b">
        <f t="shared" si="1"/>
        <v>1</v>
      </c>
    </row>
    <row r="96" spans="1:9" ht="18" customHeight="1">
      <c r="A96" s="137">
        <v>165736</v>
      </c>
      <c r="B96" s="144" t="s">
        <v>227</v>
      </c>
      <c r="C96" s="145" t="s">
        <v>46</v>
      </c>
      <c r="D96" s="146">
        <v>800</v>
      </c>
      <c r="E96" s="147">
        <v>3.01</v>
      </c>
      <c r="F96" s="148"/>
      <c r="G96" s="125"/>
      <c r="H96" s="97">
        <v>3.01</v>
      </c>
      <c r="I96" s="103" t="b">
        <f t="shared" si="1"/>
        <v>1</v>
      </c>
    </row>
    <row r="97" spans="1:9" ht="18" customHeight="1">
      <c r="A97" s="137">
        <v>40438</v>
      </c>
      <c r="B97" s="144" t="s">
        <v>228</v>
      </c>
      <c r="C97" s="145" t="s">
        <v>46</v>
      </c>
      <c r="D97" s="146">
        <v>400</v>
      </c>
      <c r="E97" s="147">
        <v>4.53</v>
      </c>
      <c r="F97" s="149"/>
      <c r="G97" s="125"/>
      <c r="H97" s="97">
        <v>4.53</v>
      </c>
      <c r="I97" s="103" t="b">
        <f t="shared" si="1"/>
        <v>1</v>
      </c>
    </row>
    <row r="98" spans="1:9" ht="18" customHeight="1">
      <c r="B98" s="560" t="s">
        <v>82</v>
      </c>
      <c r="C98" s="561"/>
      <c r="D98" s="561"/>
      <c r="E98" s="561"/>
      <c r="F98" s="562"/>
      <c r="G98" s="125"/>
      <c r="H98" s="105"/>
      <c r="I98" s="103" t="b">
        <f t="shared" si="1"/>
        <v>1</v>
      </c>
    </row>
    <row r="99" spans="1:9" ht="18" customHeight="1">
      <c r="B99" s="161" t="s">
        <v>83</v>
      </c>
      <c r="C99" s="162" t="s">
        <v>46</v>
      </c>
      <c r="D99" s="162">
        <v>1</v>
      </c>
      <c r="E99" s="163">
        <v>3155.8</v>
      </c>
      <c r="F99" s="164"/>
      <c r="G99" s="158"/>
      <c r="H99" s="158">
        <v>3376.7060000000006</v>
      </c>
      <c r="I99" s="159" t="b">
        <f t="shared" si="1"/>
        <v>0</v>
      </c>
    </row>
    <row r="100" spans="1:9" ht="18" customHeight="1">
      <c r="B100" s="154" t="s">
        <v>84</v>
      </c>
      <c r="C100" s="155" t="s">
        <v>46</v>
      </c>
      <c r="D100" s="165">
        <v>1</v>
      </c>
      <c r="E100" s="156">
        <v>2799.5</v>
      </c>
      <c r="F100" s="157"/>
      <c r="G100" s="158"/>
      <c r="H100" s="158">
        <v>2995.4650000000001</v>
      </c>
      <c r="I100" s="159" t="b">
        <f t="shared" si="1"/>
        <v>0</v>
      </c>
    </row>
    <row r="101" spans="1:9" ht="18" customHeight="1">
      <c r="B101" s="154" t="s">
        <v>85</v>
      </c>
      <c r="C101" s="155" t="s">
        <v>46</v>
      </c>
      <c r="D101" s="165">
        <v>1</v>
      </c>
      <c r="E101" s="156">
        <v>3155.8</v>
      </c>
      <c r="F101" s="157"/>
      <c r="G101" s="158"/>
      <c r="H101" s="158">
        <v>3376.7060000000006</v>
      </c>
      <c r="I101" s="159" t="b">
        <f t="shared" si="1"/>
        <v>0</v>
      </c>
    </row>
    <row r="102" spans="1:9" ht="18" customHeight="1">
      <c r="B102" s="154" t="s">
        <v>86</v>
      </c>
      <c r="C102" s="155" t="s">
        <v>46</v>
      </c>
      <c r="D102" s="165">
        <v>1</v>
      </c>
      <c r="E102" s="156">
        <v>4122.8999999999996</v>
      </c>
      <c r="F102" s="157"/>
      <c r="G102" s="158"/>
      <c r="H102" s="158">
        <v>4411.5029999999997</v>
      </c>
      <c r="I102" s="159" t="b">
        <f t="shared" si="1"/>
        <v>0</v>
      </c>
    </row>
    <row r="103" spans="1:9" ht="18" customHeight="1">
      <c r="B103" s="154" t="s">
        <v>87</v>
      </c>
      <c r="C103" s="155" t="s">
        <v>46</v>
      </c>
      <c r="D103" s="165">
        <v>1</v>
      </c>
      <c r="E103" s="156">
        <v>3715.7</v>
      </c>
      <c r="F103" s="157"/>
      <c r="G103" s="158"/>
      <c r="H103" s="158">
        <v>3975.799</v>
      </c>
      <c r="I103" s="159" t="b">
        <f t="shared" si="1"/>
        <v>0</v>
      </c>
    </row>
    <row r="104" spans="1:9" ht="18" customHeight="1">
      <c r="B104" s="166" t="s">
        <v>88</v>
      </c>
      <c r="C104" s="167" t="s">
        <v>46</v>
      </c>
      <c r="D104" s="168">
        <v>1</v>
      </c>
      <c r="E104" s="169">
        <v>4122.8999999999996</v>
      </c>
      <c r="F104" s="170"/>
      <c r="G104" s="158"/>
      <c r="H104" s="158">
        <v>4411.5029999999997</v>
      </c>
      <c r="I104" s="159" t="b">
        <f t="shared" si="1"/>
        <v>0</v>
      </c>
    </row>
    <row r="105" spans="1:9" ht="18" customHeight="1">
      <c r="B105" s="545" t="s">
        <v>153</v>
      </c>
      <c r="C105" s="546"/>
      <c r="D105" s="546"/>
      <c r="E105" s="546"/>
      <c r="F105" s="547"/>
      <c r="G105" s="125"/>
      <c r="H105" s="105"/>
      <c r="I105" s="103" t="b">
        <f t="shared" si="1"/>
        <v>1</v>
      </c>
    </row>
    <row r="106" spans="1:9" ht="18" customHeight="1">
      <c r="B106" s="47" t="s">
        <v>154</v>
      </c>
      <c r="C106" s="36" t="s">
        <v>62</v>
      </c>
      <c r="D106" s="36">
        <v>26</v>
      </c>
      <c r="E106" s="122">
        <v>979.83</v>
      </c>
      <c r="F106" s="48"/>
      <c r="G106" s="125"/>
      <c r="H106" s="97">
        <v>979.83</v>
      </c>
      <c r="I106" s="103" t="b">
        <f t="shared" si="1"/>
        <v>1</v>
      </c>
    </row>
    <row r="107" spans="1:9" ht="18" customHeight="1">
      <c r="B107" s="49" t="s">
        <v>89</v>
      </c>
      <c r="C107" s="50" t="s">
        <v>63</v>
      </c>
      <c r="D107" s="50">
        <v>18</v>
      </c>
      <c r="E107" s="33">
        <v>1150.3399999999999</v>
      </c>
      <c r="F107" s="51"/>
      <c r="G107" s="125"/>
      <c r="H107" s="97">
        <v>1150.3399999999999</v>
      </c>
      <c r="I107" s="103" t="b">
        <f t="shared" si="1"/>
        <v>1</v>
      </c>
    </row>
    <row r="108" spans="1:9" ht="18" customHeight="1">
      <c r="B108" s="30" t="s">
        <v>90</v>
      </c>
      <c r="C108" s="32" t="s">
        <v>63</v>
      </c>
      <c r="D108" s="45">
        <v>13</v>
      </c>
      <c r="E108" s="33">
        <v>1200</v>
      </c>
      <c r="F108" s="51"/>
      <c r="G108" s="125"/>
      <c r="H108" s="97">
        <v>1200</v>
      </c>
      <c r="I108" s="103" t="b">
        <f t="shared" si="1"/>
        <v>1</v>
      </c>
    </row>
    <row r="109" spans="1:9" ht="18" customHeight="1">
      <c r="B109" s="66" t="s">
        <v>91</v>
      </c>
      <c r="C109" s="63" t="s">
        <v>63</v>
      </c>
      <c r="D109" s="63">
        <v>2</v>
      </c>
      <c r="E109" s="121">
        <v>1934.2</v>
      </c>
      <c r="F109" s="67"/>
      <c r="G109" s="125"/>
      <c r="H109" s="97">
        <v>1934.2</v>
      </c>
      <c r="I109" s="103" t="b">
        <f t="shared" si="1"/>
        <v>1</v>
      </c>
    </row>
    <row r="110" spans="1:9" ht="18" customHeight="1">
      <c r="B110" s="548" t="s">
        <v>155</v>
      </c>
      <c r="C110" s="549"/>
      <c r="D110" s="549"/>
      <c r="E110" s="549"/>
      <c r="F110" s="550"/>
      <c r="G110" s="125"/>
      <c r="H110" s="105"/>
      <c r="I110" s="103" t="b">
        <f t="shared" si="1"/>
        <v>1</v>
      </c>
    </row>
    <row r="111" spans="1:9" ht="18" customHeight="1">
      <c r="B111" s="29" t="s">
        <v>92</v>
      </c>
      <c r="C111" s="31" t="s">
        <v>93</v>
      </c>
      <c r="D111" s="31">
        <v>21</v>
      </c>
      <c r="E111" s="122">
        <v>1119.8</v>
      </c>
      <c r="F111" s="43"/>
      <c r="G111" s="125"/>
      <c r="H111" s="97">
        <v>1119.8</v>
      </c>
      <c r="I111" s="103" t="b">
        <f t="shared" si="1"/>
        <v>1</v>
      </c>
    </row>
    <row r="112" spans="1:9" ht="18" customHeight="1">
      <c r="B112" s="68" t="s">
        <v>97</v>
      </c>
      <c r="C112" s="32" t="s">
        <v>93</v>
      </c>
      <c r="D112" s="44">
        <v>26.25</v>
      </c>
      <c r="E112" s="33">
        <v>1048.54</v>
      </c>
      <c r="F112" s="44"/>
      <c r="G112" s="125"/>
      <c r="H112" s="97">
        <v>1048.54</v>
      </c>
      <c r="I112" s="103" t="b">
        <f t="shared" si="1"/>
        <v>1</v>
      </c>
    </row>
    <row r="113" spans="1:10" ht="18" customHeight="1">
      <c r="B113" s="551" t="s">
        <v>156</v>
      </c>
      <c r="C113" s="552"/>
      <c r="D113" s="552"/>
      <c r="E113" s="552"/>
      <c r="F113" s="553"/>
      <c r="G113" s="125"/>
      <c r="H113" s="105"/>
      <c r="I113" s="103" t="b">
        <f t="shared" si="1"/>
        <v>1</v>
      </c>
    </row>
    <row r="114" spans="1:10" ht="18" customHeight="1">
      <c r="B114" s="171" t="s">
        <v>95</v>
      </c>
      <c r="C114" s="172" t="s">
        <v>46</v>
      </c>
      <c r="D114" s="155">
        <v>1</v>
      </c>
      <c r="E114" s="173">
        <v>488.64</v>
      </c>
      <c r="F114" s="174"/>
      <c r="G114" s="158"/>
      <c r="H114" s="158">
        <v>550</v>
      </c>
      <c r="I114" s="159" t="b">
        <f t="shared" si="1"/>
        <v>0</v>
      </c>
    </row>
    <row r="115" spans="1:10" s="96" customFormat="1" ht="18" customHeight="1">
      <c r="A115" s="78"/>
      <c r="B115" s="171" t="s">
        <v>262</v>
      </c>
      <c r="C115" s="172" t="s">
        <v>46</v>
      </c>
      <c r="D115" s="155">
        <v>50</v>
      </c>
      <c r="E115" s="173">
        <v>800</v>
      </c>
      <c r="F115" s="174"/>
      <c r="G115" s="158"/>
      <c r="H115" s="158"/>
      <c r="I115" s="159" t="b">
        <f t="shared" si="1"/>
        <v>0</v>
      </c>
      <c r="J115" s="78"/>
    </row>
    <row r="116" spans="1:10" s="96" customFormat="1" ht="18" customHeight="1">
      <c r="A116" s="78"/>
      <c r="B116" s="171" t="s">
        <v>260</v>
      </c>
      <c r="C116" s="172" t="s">
        <v>46</v>
      </c>
      <c r="D116" s="155">
        <v>1</v>
      </c>
      <c r="E116" s="173">
        <v>312.55840000000001</v>
      </c>
      <c r="F116" s="174"/>
      <c r="G116" s="158"/>
      <c r="H116" s="158">
        <v>488.64</v>
      </c>
      <c r="I116" s="159" t="b">
        <f t="shared" si="1"/>
        <v>0</v>
      </c>
      <c r="J116" s="78"/>
    </row>
    <row r="117" spans="1:10" s="96" customFormat="1" ht="18" customHeight="1">
      <c r="A117" s="78"/>
      <c r="B117" s="171" t="s">
        <v>261</v>
      </c>
      <c r="C117" s="172" t="s">
        <v>46</v>
      </c>
      <c r="D117" s="155">
        <v>1</v>
      </c>
      <c r="E117" s="173">
        <v>633.19979999999998</v>
      </c>
      <c r="F117" s="174"/>
      <c r="G117" s="158"/>
      <c r="H117" s="158">
        <v>800</v>
      </c>
      <c r="I117" s="159" t="b">
        <f t="shared" si="1"/>
        <v>0</v>
      </c>
      <c r="J117" s="78"/>
    </row>
    <row r="118" spans="1:10" s="96" customFormat="1" ht="18" customHeight="1">
      <c r="A118" s="78"/>
      <c r="B118" s="171" t="s">
        <v>96</v>
      </c>
      <c r="C118" s="172" t="s">
        <v>94</v>
      </c>
      <c r="D118" s="155">
        <v>1</v>
      </c>
      <c r="E118" s="173">
        <v>11000</v>
      </c>
      <c r="F118" s="174"/>
      <c r="G118" s="158"/>
      <c r="H118" s="158">
        <v>334.43748800000003</v>
      </c>
      <c r="I118" s="159" t="b">
        <f t="shared" si="1"/>
        <v>0</v>
      </c>
      <c r="J118" s="78"/>
    </row>
    <row r="119" spans="1:10" s="96" customFormat="1" ht="18" customHeight="1">
      <c r="A119" s="78"/>
      <c r="B119" s="166" t="s">
        <v>98</v>
      </c>
      <c r="C119" s="167" t="s">
        <v>46</v>
      </c>
      <c r="D119" s="168">
        <v>1</v>
      </c>
      <c r="E119" s="169">
        <v>404283.43</v>
      </c>
      <c r="F119" s="170"/>
      <c r="G119" s="158"/>
      <c r="H119" s="158">
        <v>677.52378599999997</v>
      </c>
      <c r="I119" s="159" t="b">
        <f t="shared" si="1"/>
        <v>0</v>
      </c>
      <c r="J119" s="78"/>
    </row>
    <row r="120" spans="1:10" s="96" customFormat="1" ht="12.75" customHeight="1">
      <c r="A120" s="78"/>
      <c r="B120" s="69"/>
      <c r="C120" s="70"/>
      <c r="D120" s="71"/>
      <c r="E120" s="72"/>
      <c r="F120" s="73"/>
      <c r="H120" s="96">
        <v>11000</v>
      </c>
      <c r="J120" s="78"/>
    </row>
    <row r="121" spans="1:10" s="96" customFormat="1" ht="12.75" customHeight="1">
      <c r="A121" s="78"/>
      <c r="B121" s="74" t="s">
        <v>11</v>
      </c>
      <c r="C121" s="75"/>
      <c r="D121" s="76"/>
      <c r="E121" s="134" t="s">
        <v>12</v>
      </c>
      <c r="F121" s="134"/>
      <c r="H121" s="96">
        <v>404283.43</v>
      </c>
      <c r="J121" s="78"/>
    </row>
    <row r="122" spans="1:10" s="96" customFormat="1" ht="12.75" customHeight="1">
      <c r="A122" s="78"/>
      <c r="B122" s="77" t="s">
        <v>47</v>
      </c>
      <c r="C122" s="78"/>
      <c r="D122" s="76"/>
      <c r="E122" s="123" t="s">
        <v>26</v>
      </c>
      <c r="F122" s="123"/>
      <c r="J122" s="78"/>
    </row>
    <row r="123" spans="1:10" s="96" customFormat="1" ht="12.75" customHeight="1">
      <c r="A123" s="78"/>
      <c r="B123" s="79" t="s">
        <v>16</v>
      </c>
      <c r="C123" s="80"/>
      <c r="D123" s="81"/>
      <c r="E123" s="136" t="s">
        <v>235</v>
      </c>
      <c r="F123" s="136"/>
      <c r="H123" s="96" t="s">
        <v>12</v>
      </c>
      <c r="J123" s="78"/>
    </row>
    <row r="124" spans="1:10" s="96" customFormat="1" ht="12.75" customHeight="1">
      <c r="A124" s="78"/>
      <c r="B124" s="82" t="s">
        <v>143</v>
      </c>
      <c r="C124" s="79"/>
      <c r="D124" s="79"/>
      <c r="E124" s="28" t="s">
        <v>268</v>
      </c>
      <c r="F124" s="124"/>
      <c r="H124" s="96" t="s">
        <v>26</v>
      </c>
      <c r="J124" s="78"/>
    </row>
    <row r="125" spans="1:10" s="96" customFormat="1" ht="12.75" customHeight="1">
      <c r="A125" s="78"/>
      <c r="B125" s="82" t="s">
        <v>317</v>
      </c>
      <c r="C125" s="79"/>
      <c r="D125" s="79"/>
      <c r="E125" s="28"/>
      <c r="F125" s="124"/>
      <c r="J125" s="78"/>
    </row>
    <row r="126" spans="1:10" s="96" customFormat="1" ht="12.75" customHeight="1">
      <c r="A126" s="78"/>
      <c r="B126" s="83" t="s">
        <v>157</v>
      </c>
      <c r="C126" s="84"/>
      <c r="D126" s="85"/>
      <c r="E126" s="28" t="s">
        <v>269</v>
      </c>
      <c r="F126" s="86"/>
      <c r="H126" s="96" t="s">
        <v>235</v>
      </c>
      <c r="J126" s="78"/>
    </row>
    <row r="127" spans="1:10" s="96" customFormat="1" ht="12.75" customHeight="1">
      <c r="A127" s="78"/>
      <c r="B127" s="83" t="s">
        <v>263</v>
      </c>
      <c r="C127" s="78"/>
      <c r="D127" s="76"/>
      <c r="H127" s="96" t="s">
        <v>268</v>
      </c>
      <c r="J127" s="78"/>
    </row>
    <row r="128" spans="1:10" ht="12.75" customHeight="1">
      <c r="B128" s="87"/>
      <c r="C128" s="87"/>
      <c r="D128" s="87"/>
      <c r="E128" s="87"/>
      <c r="F128" s="76"/>
      <c r="H128" s="96" t="s">
        <v>269</v>
      </c>
    </row>
    <row r="129" spans="5:6">
      <c r="E129" s="132"/>
      <c r="F129" s="25"/>
    </row>
    <row r="130" spans="5:6">
      <c r="E130" s="132"/>
      <c r="F130" s="25"/>
    </row>
    <row r="131" spans="5:6">
      <c r="E131" s="132"/>
      <c r="F131" s="25"/>
    </row>
    <row r="132" spans="5:6">
      <c r="E132" s="132"/>
      <c r="F132" s="25"/>
    </row>
    <row r="133" spans="5:6">
      <c r="E133" s="132"/>
      <c r="F133" s="25"/>
    </row>
    <row r="134" spans="5:6">
      <c r="E134" s="132"/>
      <c r="F134" s="25"/>
    </row>
    <row r="135" spans="5:6">
      <c r="E135" s="132"/>
      <c r="F135" s="25"/>
    </row>
    <row r="136" spans="5:6">
      <c r="E136" s="132"/>
      <c r="F136" s="25"/>
    </row>
    <row r="137" spans="5:6">
      <c r="E137" s="132"/>
      <c r="F137" s="25"/>
    </row>
    <row r="138" spans="5:6">
      <c r="E138" s="132"/>
      <c r="F138" s="25"/>
    </row>
    <row r="139" spans="5:6">
      <c r="E139" s="132"/>
      <c r="F139" s="25"/>
    </row>
    <row r="140" spans="5:6">
      <c r="E140" s="132"/>
      <c r="F140" s="25"/>
    </row>
    <row r="141" spans="5:6">
      <c r="E141" s="132"/>
      <c r="F141" s="25"/>
    </row>
    <row r="142" spans="5:6">
      <c r="E142" s="132"/>
      <c r="F142" s="25"/>
    </row>
    <row r="143" spans="5:6">
      <c r="E143" s="132"/>
      <c r="F143" s="25"/>
    </row>
    <row r="144" spans="5:6">
      <c r="E144" s="132"/>
      <c r="F144" s="25"/>
    </row>
    <row r="145" spans="5:6">
      <c r="E145" s="132"/>
      <c r="F145" s="25"/>
    </row>
    <row r="146" spans="5:6">
      <c r="E146" s="132"/>
      <c r="F146" s="25"/>
    </row>
    <row r="147" spans="5:6">
      <c r="E147" s="132"/>
      <c r="F147" s="25"/>
    </row>
    <row r="148" spans="5:6">
      <c r="E148" s="132"/>
      <c r="F148" s="25"/>
    </row>
    <row r="149" spans="5:6">
      <c r="E149" s="132"/>
      <c r="F149" s="25"/>
    </row>
    <row r="150" spans="5:6">
      <c r="E150" s="132"/>
      <c r="F150" s="25"/>
    </row>
    <row r="151" spans="5:6">
      <c r="E151" s="132"/>
      <c r="F151" s="25"/>
    </row>
    <row r="152" spans="5:6">
      <c r="E152" s="132"/>
      <c r="F152" s="25"/>
    </row>
    <row r="153" spans="5:6">
      <c r="E153" s="132"/>
      <c r="F153" s="25"/>
    </row>
    <row r="154" spans="5:6">
      <c r="E154" s="132"/>
      <c r="F154" s="25"/>
    </row>
    <row r="155" spans="5:6">
      <c r="E155" s="132"/>
      <c r="F155" s="25"/>
    </row>
    <row r="156" spans="5:6">
      <c r="E156" s="132"/>
      <c r="F156" s="25"/>
    </row>
    <row r="157" spans="5:6">
      <c r="E157" s="132"/>
      <c r="F157" s="25"/>
    </row>
    <row r="158" spans="5:6">
      <c r="E158" s="132"/>
      <c r="F158" s="25"/>
    </row>
    <row r="159" spans="5:6">
      <c r="E159" s="132"/>
      <c r="F159" s="25"/>
    </row>
    <row r="160" spans="5:6">
      <c r="E160" s="132"/>
      <c r="F160" s="25"/>
    </row>
    <row r="161" spans="5:6">
      <c r="E161" s="132"/>
      <c r="F161" s="25"/>
    </row>
    <row r="162" spans="5:6">
      <c r="E162" s="132"/>
      <c r="F162" s="25"/>
    </row>
    <row r="163" spans="5:6">
      <c r="E163" s="132"/>
      <c r="F163" s="25"/>
    </row>
    <row r="164" spans="5:6">
      <c r="E164" s="132"/>
      <c r="F164" s="25"/>
    </row>
    <row r="165" spans="5:6">
      <c r="E165" s="132"/>
      <c r="F165" s="25"/>
    </row>
    <row r="166" spans="5:6">
      <c r="E166" s="132"/>
      <c r="F166" s="25"/>
    </row>
    <row r="167" spans="5:6">
      <c r="E167" s="132"/>
      <c r="F167" s="25"/>
    </row>
    <row r="168" spans="5:6">
      <c r="E168" s="132"/>
      <c r="F168" s="25"/>
    </row>
    <row r="169" spans="5:6">
      <c r="E169" s="132"/>
      <c r="F169" s="25"/>
    </row>
    <row r="170" spans="5:6">
      <c r="E170" s="132"/>
      <c r="F170" s="25"/>
    </row>
    <row r="171" spans="5:6">
      <c r="E171" s="132"/>
      <c r="F171" s="25"/>
    </row>
    <row r="172" spans="5:6">
      <c r="E172" s="132"/>
      <c r="F172" s="25"/>
    </row>
    <row r="173" spans="5:6">
      <c r="E173" s="132"/>
      <c r="F173" s="25"/>
    </row>
    <row r="174" spans="5:6">
      <c r="E174" s="132"/>
      <c r="F174" s="25"/>
    </row>
    <row r="175" spans="5:6">
      <c r="E175" s="132"/>
      <c r="F175" s="25"/>
    </row>
    <row r="176" spans="5:6">
      <c r="E176" s="132"/>
      <c r="F176" s="25"/>
    </row>
    <row r="177" spans="5:6">
      <c r="E177" s="132"/>
      <c r="F177" s="25"/>
    </row>
    <row r="178" spans="5:6">
      <c r="E178" s="132"/>
      <c r="F178" s="25"/>
    </row>
    <row r="179" spans="5:6">
      <c r="E179" s="132"/>
      <c r="F179" s="25"/>
    </row>
    <row r="180" spans="5:6">
      <c r="E180" s="132"/>
      <c r="F180" s="25"/>
    </row>
    <row r="181" spans="5:6">
      <c r="E181" s="132"/>
      <c r="F181" s="25"/>
    </row>
    <row r="182" spans="5:6">
      <c r="E182" s="132"/>
      <c r="F182" s="25"/>
    </row>
    <row r="183" spans="5:6">
      <c r="E183" s="132"/>
      <c r="F183" s="25"/>
    </row>
    <row r="184" spans="5:6">
      <c r="E184" s="132"/>
      <c r="F184" s="25"/>
    </row>
    <row r="185" spans="5:6">
      <c r="E185" s="132"/>
      <c r="F185" s="25"/>
    </row>
    <row r="186" spans="5:6">
      <c r="E186" s="132"/>
      <c r="F186" s="25"/>
    </row>
    <row r="187" spans="5:6">
      <c r="E187" s="132"/>
      <c r="F187" s="25"/>
    </row>
    <row r="188" spans="5:6">
      <c r="E188" s="132"/>
      <c r="F188" s="25"/>
    </row>
    <row r="189" spans="5:6">
      <c r="E189" s="132"/>
      <c r="F189" s="25"/>
    </row>
    <row r="190" spans="5:6">
      <c r="E190" s="132"/>
      <c r="F190" s="25"/>
    </row>
    <row r="191" spans="5:6">
      <c r="E191" s="132"/>
      <c r="F191" s="25"/>
    </row>
    <row r="192" spans="5:6">
      <c r="E192" s="132"/>
      <c r="F192" s="25"/>
    </row>
    <row r="193" spans="5:6">
      <c r="E193" s="132"/>
      <c r="F193" s="25"/>
    </row>
    <row r="194" spans="5:6">
      <c r="E194" s="132"/>
      <c r="F194" s="25"/>
    </row>
    <row r="195" spans="5:6">
      <c r="E195" s="132"/>
      <c r="F195" s="25"/>
    </row>
    <row r="196" spans="5:6">
      <c r="E196" s="132"/>
      <c r="F196" s="25"/>
    </row>
    <row r="197" spans="5:6">
      <c r="E197" s="132"/>
      <c r="F197" s="25"/>
    </row>
    <row r="198" spans="5:6">
      <c r="E198" s="132"/>
      <c r="F198" s="25"/>
    </row>
    <row r="199" spans="5:6">
      <c r="E199" s="132"/>
      <c r="F199" s="25"/>
    </row>
    <row r="200" spans="5:6">
      <c r="E200" s="132"/>
      <c r="F200" s="25"/>
    </row>
    <row r="201" spans="5:6">
      <c r="E201" s="132"/>
      <c r="F201" s="25"/>
    </row>
    <row r="202" spans="5:6">
      <c r="E202" s="132"/>
      <c r="F202" s="25"/>
    </row>
    <row r="203" spans="5:6">
      <c r="E203" s="132"/>
      <c r="F203" s="25"/>
    </row>
    <row r="204" spans="5:6">
      <c r="E204" s="132"/>
      <c r="F204" s="25"/>
    </row>
    <row r="205" spans="5:6">
      <c r="E205" s="132"/>
      <c r="F205" s="25"/>
    </row>
    <row r="206" spans="5:6">
      <c r="E206" s="132"/>
      <c r="F206" s="25"/>
    </row>
    <row r="207" spans="5:6">
      <c r="E207" s="132"/>
      <c r="F207" s="25"/>
    </row>
    <row r="208" spans="5:6">
      <c r="E208" s="132"/>
      <c r="F208" s="25"/>
    </row>
    <row r="209" spans="5:6">
      <c r="E209" s="132"/>
      <c r="F209" s="25"/>
    </row>
    <row r="210" spans="5:6">
      <c r="E210" s="132"/>
      <c r="F210" s="25"/>
    </row>
    <row r="211" spans="5:6">
      <c r="E211" s="132"/>
      <c r="F211" s="25"/>
    </row>
    <row r="212" spans="5:6">
      <c r="E212" s="132"/>
      <c r="F212" s="25"/>
    </row>
    <row r="213" spans="5:6">
      <c r="E213" s="132"/>
      <c r="F213" s="25"/>
    </row>
    <row r="214" spans="5:6">
      <c r="E214" s="132"/>
      <c r="F214" s="25"/>
    </row>
    <row r="215" spans="5:6">
      <c r="E215" s="132"/>
      <c r="F215" s="25"/>
    </row>
    <row r="216" spans="5:6">
      <c r="E216" s="132"/>
      <c r="F216" s="25"/>
    </row>
    <row r="217" spans="5:6">
      <c r="E217" s="132"/>
      <c r="F217" s="25"/>
    </row>
    <row r="218" spans="5:6">
      <c r="E218" s="132"/>
      <c r="F218" s="25"/>
    </row>
    <row r="219" spans="5:6">
      <c r="E219" s="132"/>
      <c r="F219" s="25"/>
    </row>
    <row r="220" spans="5:6">
      <c r="E220" s="132"/>
      <c r="F220" s="25"/>
    </row>
    <row r="221" spans="5:6">
      <c r="E221" s="132"/>
      <c r="F221" s="25"/>
    </row>
    <row r="222" spans="5:6">
      <c r="E222" s="132"/>
      <c r="F222" s="25"/>
    </row>
    <row r="223" spans="5:6">
      <c r="E223" s="132"/>
      <c r="F223" s="25"/>
    </row>
    <row r="224" spans="5:6">
      <c r="E224" s="132"/>
      <c r="F224" s="25"/>
    </row>
    <row r="225" spans="5:6">
      <c r="E225" s="132"/>
      <c r="F225" s="25"/>
    </row>
    <row r="226" spans="5:6">
      <c r="E226" s="132"/>
      <c r="F226" s="25"/>
    </row>
    <row r="227" spans="5:6">
      <c r="E227" s="132"/>
      <c r="F227" s="25"/>
    </row>
    <row r="228" spans="5:6">
      <c r="E228" s="132"/>
      <c r="F228" s="25"/>
    </row>
    <row r="229" spans="5:6">
      <c r="E229" s="132"/>
      <c r="F229" s="25"/>
    </row>
    <row r="230" spans="5:6">
      <c r="E230" s="132"/>
      <c r="F230" s="25"/>
    </row>
    <row r="231" spans="5:6">
      <c r="E231" s="132"/>
      <c r="F231" s="25"/>
    </row>
    <row r="232" spans="5:6">
      <c r="E232" s="132"/>
      <c r="F232" s="25"/>
    </row>
    <row r="233" spans="5:6">
      <c r="E233" s="132"/>
      <c r="F233" s="25"/>
    </row>
    <row r="234" spans="5:6">
      <c r="E234" s="132"/>
      <c r="F234" s="25"/>
    </row>
    <row r="235" spans="5:6">
      <c r="E235" s="132"/>
      <c r="F235" s="25"/>
    </row>
    <row r="236" spans="5:6">
      <c r="E236" s="132"/>
      <c r="F236" s="25"/>
    </row>
    <row r="237" spans="5:6">
      <c r="E237" s="132"/>
      <c r="F237" s="25"/>
    </row>
    <row r="238" spans="5:6">
      <c r="E238" s="132"/>
      <c r="F238" s="25"/>
    </row>
    <row r="239" spans="5:6">
      <c r="E239" s="132"/>
      <c r="F239" s="25"/>
    </row>
    <row r="240" spans="5:6">
      <c r="E240" s="132"/>
      <c r="F240" s="25"/>
    </row>
    <row r="241" spans="5:6">
      <c r="E241" s="132"/>
      <c r="F241" s="25"/>
    </row>
    <row r="242" spans="5:6">
      <c r="E242" s="132"/>
      <c r="F242" s="25"/>
    </row>
    <row r="243" spans="5:6">
      <c r="E243" s="132"/>
      <c r="F243" s="25"/>
    </row>
    <row r="244" spans="5:6">
      <c r="E244" s="132"/>
      <c r="F244" s="25"/>
    </row>
    <row r="245" spans="5:6">
      <c r="E245" s="132"/>
      <c r="F245" s="25"/>
    </row>
    <row r="246" spans="5:6">
      <c r="E246" s="132"/>
      <c r="F246" s="25"/>
    </row>
    <row r="247" spans="5:6">
      <c r="E247" s="132"/>
      <c r="F247" s="25"/>
    </row>
    <row r="248" spans="5:6">
      <c r="E248" s="132"/>
      <c r="F248" s="25"/>
    </row>
    <row r="249" spans="5:6">
      <c r="E249" s="132"/>
      <c r="F249" s="25"/>
    </row>
    <row r="250" spans="5:6">
      <c r="E250" s="132"/>
      <c r="F250" s="25"/>
    </row>
    <row r="251" spans="5:6">
      <c r="E251" s="132"/>
      <c r="F251" s="25"/>
    </row>
    <row r="252" spans="5:6">
      <c r="E252" s="132"/>
      <c r="F252" s="25"/>
    </row>
    <row r="253" spans="5:6">
      <c r="E253" s="132"/>
      <c r="F253" s="25"/>
    </row>
    <row r="254" spans="5:6">
      <c r="E254" s="132"/>
      <c r="F254" s="25"/>
    </row>
    <row r="255" spans="5:6">
      <c r="E255" s="132"/>
      <c r="F255" s="25"/>
    </row>
    <row r="256" spans="5:6">
      <c r="E256" s="132"/>
      <c r="F256" s="25"/>
    </row>
    <row r="257" spans="5:6">
      <c r="E257" s="132"/>
      <c r="F257" s="25"/>
    </row>
    <row r="258" spans="5:6">
      <c r="E258" s="132"/>
      <c r="F258" s="25"/>
    </row>
    <row r="259" spans="5:6">
      <c r="E259" s="132"/>
      <c r="F259" s="25"/>
    </row>
    <row r="260" spans="5:6">
      <c r="E260" s="132"/>
      <c r="F260" s="25"/>
    </row>
    <row r="261" spans="5:6">
      <c r="E261" s="132"/>
      <c r="F261" s="25"/>
    </row>
    <row r="262" spans="5:6">
      <c r="E262" s="132"/>
      <c r="F262" s="25"/>
    </row>
    <row r="263" spans="5:6">
      <c r="E263" s="132"/>
      <c r="F263" s="25"/>
    </row>
    <row r="264" spans="5:6">
      <c r="E264" s="132"/>
      <c r="F264" s="25"/>
    </row>
    <row r="265" spans="5:6">
      <c r="E265" s="132"/>
      <c r="F265" s="25"/>
    </row>
    <row r="266" spans="5:6">
      <c r="E266" s="132"/>
      <c r="F266" s="25"/>
    </row>
    <row r="267" spans="5:6">
      <c r="E267" s="132"/>
      <c r="F267" s="25"/>
    </row>
    <row r="268" spans="5:6">
      <c r="E268" s="132"/>
      <c r="F268" s="25"/>
    </row>
    <row r="269" spans="5:6">
      <c r="E269" s="132"/>
      <c r="F269" s="25"/>
    </row>
    <row r="270" spans="5:6">
      <c r="E270" s="132"/>
      <c r="F270" s="25"/>
    </row>
    <row r="271" spans="5:6">
      <c r="E271" s="132"/>
      <c r="F271" s="25"/>
    </row>
    <row r="272" spans="5:6">
      <c r="E272" s="132"/>
      <c r="F272" s="25"/>
    </row>
    <row r="273" spans="5:6">
      <c r="E273" s="132"/>
      <c r="F273" s="25"/>
    </row>
    <row r="274" spans="5:6">
      <c r="E274" s="132"/>
      <c r="F274" s="25"/>
    </row>
    <row r="275" spans="5:6">
      <c r="E275" s="132"/>
      <c r="F275" s="25"/>
    </row>
    <row r="276" spans="5:6">
      <c r="E276" s="132"/>
      <c r="F276" s="25"/>
    </row>
    <row r="277" spans="5:6">
      <c r="E277" s="132"/>
      <c r="F277" s="25"/>
    </row>
    <row r="278" spans="5:6">
      <c r="E278" s="132"/>
      <c r="F278" s="25"/>
    </row>
    <row r="279" spans="5:6">
      <c r="E279" s="132"/>
      <c r="F279" s="25"/>
    </row>
    <row r="280" spans="5:6">
      <c r="E280" s="132"/>
      <c r="F280" s="25"/>
    </row>
    <row r="281" spans="5:6">
      <c r="E281" s="132"/>
      <c r="F281" s="25"/>
    </row>
    <row r="282" spans="5:6">
      <c r="E282" s="132"/>
      <c r="F282" s="25"/>
    </row>
    <row r="283" spans="5:6">
      <c r="E283" s="132"/>
      <c r="F283" s="25"/>
    </row>
    <row r="284" spans="5:6">
      <c r="E284" s="132"/>
      <c r="F284" s="25"/>
    </row>
    <row r="285" spans="5:6">
      <c r="E285" s="132"/>
      <c r="F285" s="25"/>
    </row>
    <row r="286" spans="5:6">
      <c r="E286" s="132"/>
      <c r="F286" s="25"/>
    </row>
    <row r="287" spans="5:6">
      <c r="E287" s="132"/>
      <c r="F287" s="25"/>
    </row>
    <row r="288" spans="5:6">
      <c r="E288" s="132"/>
      <c r="F288" s="25"/>
    </row>
    <row r="289" spans="5:6">
      <c r="E289" s="132"/>
      <c r="F289" s="25"/>
    </row>
    <row r="290" spans="5:6">
      <c r="E290" s="132"/>
      <c r="F290" s="25"/>
    </row>
    <row r="291" spans="5:6">
      <c r="E291" s="132"/>
      <c r="F291" s="25"/>
    </row>
    <row r="292" spans="5:6">
      <c r="E292" s="132"/>
      <c r="F292" s="25"/>
    </row>
    <row r="293" spans="5:6">
      <c r="E293" s="132"/>
      <c r="F293" s="25"/>
    </row>
    <row r="294" spans="5:6">
      <c r="E294" s="132"/>
      <c r="F294" s="25"/>
    </row>
    <row r="295" spans="5:6">
      <c r="E295" s="132"/>
      <c r="F295" s="25"/>
    </row>
    <row r="296" spans="5:6">
      <c r="E296" s="132"/>
      <c r="F296" s="25"/>
    </row>
    <row r="297" spans="5:6">
      <c r="E297" s="132"/>
      <c r="F297" s="25"/>
    </row>
    <row r="298" spans="5:6">
      <c r="E298" s="132"/>
      <c r="F298" s="25"/>
    </row>
    <row r="299" spans="5:6">
      <c r="E299" s="132"/>
      <c r="F299" s="25"/>
    </row>
    <row r="300" spans="5:6">
      <c r="E300" s="132"/>
      <c r="F300" s="25"/>
    </row>
    <row r="301" spans="5:6">
      <c r="E301" s="132"/>
      <c r="F301" s="25"/>
    </row>
    <row r="302" spans="5:6">
      <c r="E302" s="132"/>
      <c r="F302" s="25"/>
    </row>
    <row r="303" spans="5:6">
      <c r="E303" s="132"/>
      <c r="F303" s="25"/>
    </row>
    <row r="304" spans="5:6">
      <c r="E304" s="132"/>
      <c r="F304" s="25"/>
    </row>
    <row r="305" spans="5:6">
      <c r="E305" s="132"/>
      <c r="F305" s="25"/>
    </row>
    <row r="306" spans="5:6">
      <c r="E306" s="132"/>
      <c r="F306" s="25"/>
    </row>
    <row r="307" spans="5:6">
      <c r="E307" s="132"/>
      <c r="F307" s="25"/>
    </row>
    <row r="308" spans="5:6">
      <c r="E308" s="132"/>
      <c r="F308" s="25"/>
    </row>
    <row r="309" spans="5:6">
      <c r="E309" s="132"/>
      <c r="F309" s="25"/>
    </row>
    <row r="310" spans="5:6">
      <c r="E310" s="132"/>
      <c r="F310" s="25"/>
    </row>
    <row r="311" spans="5:6">
      <c r="E311" s="132"/>
      <c r="F311" s="25"/>
    </row>
    <row r="312" spans="5:6">
      <c r="E312" s="132"/>
      <c r="F312" s="25"/>
    </row>
    <row r="313" spans="5:6">
      <c r="E313" s="132"/>
      <c r="F313" s="25"/>
    </row>
    <row r="314" spans="5:6">
      <c r="E314" s="132"/>
      <c r="F314" s="25"/>
    </row>
    <row r="315" spans="5:6">
      <c r="E315" s="132"/>
      <c r="F315" s="25"/>
    </row>
    <row r="316" spans="5:6">
      <c r="E316" s="132"/>
      <c r="F316" s="25"/>
    </row>
    <row r="317" spans="5:6">
      <c r="E317" s="132"/>
      <c r="F317" s="25"/>
    </row>
    <row r="318" spans="5:6">
      <c r="E318" s="132"/>
      <c r="F318" s="25"/>
    </row>
    <row r="319" spans="5:6">
      <c r="E319" s="132"/>
      <c r="F319" s="25"/>
    </row>
    <row r="320" spans="5:6">
      <c r="E320" s="132"/>
      <c r="F320" s="25"/>
    </row>
    <row r="321" spans="5:6">
      <c r="E321" s="132"/>
      <c r="F321" s="25"/>
    </row>
    <row r="322" spans="5:6">
      <c r="E322" s="132"/>
      <c r="F322" s="25"/>
    </row>
    <row r="323" spans="5:6">
      <c r="E323" s="132"/>
      <c r="F323" s="25"/>
    </row>
    <row r="324" spans="5:6">
      <c r="E324" s="132"/>
      <c r="F324" s="25"/>
    </row>
    <row r="325" spans="5:6">
      <c r="E325" s="132"/>
      <c r="F325" s="25"/>
    </row>
    <row r="326" spans="5:6">
      <c r="E326" s="132"/>
      <c r="F326" s="25"/>
    </row>
    <row r="327" spans="5:6">
      <c r="E327" s="132"/>
      <c r="F327" s="25"/>
    </row>
    <row r="328" spans="5:6">
      <c r="E328" s="132"/>
      <c r="F328" s="25"/>
    </row>
    <row r="329" spans="5:6">
      <c r="E329" s="132"/>
      <c r="F329" s="25"/>
    </row>
    <row r="330" spans="5:6">
      <c r="E330" s="132"/>
      <c r="F330" s="25"/>
    </row>
    <row r="331" spans="5:6">
      <c r="E331" s="132"/>
      <c r="F331" s="25"/>
    </row>
    <row r="332" spans="5:6">
      <c r="E332" s="132"/>
      <c r="F332" s="25"/>
    </row>
    <row r="333" spans="5:6">
      <c r="E333" s="132"/>
      <c r="F333" s="25"/>
    </row>
    <row r="334" spans="5:6">
      <c r="E334" s="132"/>
      <c r="F334" s="25"/>
    </row>
    <row r="335" spans="5:6">
      <c r="E335" s="132"/>
      <c r="F335" s="25"/>
    </row>
    <row r="336" spans="5:6">
      <c r="E336" s="132"/>
      <c r="F336" s="25"/>
    </row>
    <row r="337" spans="5:6">
      <c r="E337" s="132"/>
      <c r="F337" s="25"/>
    </row>
    <row r="338" spans="5:6">
      <c r="E338" s="132"/>
      <c r="F338" s="25"/>
    </row>
    <row r="339" spans="5:6">
      <c r="E339" s="132"/>
      <c r="F339" s="25"/>
    </row>
    <row r="340" spans="5:6">
      <c r="E340" s="132"/>
      <c r="F340" s="25"/>
    </row>
    <row r="341" spans="5:6">
      <c r="E341" s="132"/>
      <c r="F341" s="25"/>
    </row>
    <row r="342" spans="5:6">
      <c r="E342" s="132"/>
      <c r="F342" s="25"/>
    </row>
    <row r="343" spans="5:6">
      <c r="E343" s="132"/>
      <c r="F343" s="25"/>
    </row>
    <row r="344" spans="5:6">
      <c r="E344" s="132"/>
      <c r="F344" s="25"/>
    </row>
    <row r="345" spans="5:6">
      <c r="E345" s="132"/>
      <c r="F345" s="25"/>
    </row>
    <row r="346" spans="5:6">
      <c r="E346" s="132"/>
      <c r="F346" s="25"/>
    </row>
    <row r="347" spans="5:6">
      <c r="E347" s="132"/>
      <c r="F347" s="25"/>
    </row>
    <row r="348" spans="5:6">
      <c r="E348" s="132"/>
      <c r="F348" s="25"/>
    </row>
    <row r="349" spans="5:6">
      <c r="E349" s="132"/>
      <c r="F349" s="25"/>
    </row>
    <row r="350" spans="5:6">
      <c r="E350" s="132"/>
      <c r="F350" s="25"/>
    </row>
    <row r="351" spans="5:6">
      <c r="E351" s="132"/>
      <c r="F351" s="25"/>
    </row>
    <row r="352" spans="5:6">
      <c r="E352" s="132"/>
      <c r="F352" s="25"/>
    </row>
    <row r="353" spans="5:6">
      <c r="E353" s="132"/>
      <c r="F353" s="25"/>
    </row>
    <row r="354" spans="5:6">
      <c r="E354" s="132"/>
      <c r="F354" s="25"/>
    </row>
    <row r="355" spans="5:6">
      <c r="E355" s="132"/>
      <c r="F355" s="25"/>
    </row>
    <row r="356" spans="5:6">
      <c r="E356" s="132"/>
      <c r="F356" s="25"/>
    </row>
    <row r="357" spans="5:6">
      <c r="E357" s="132"/>
      <c r="F357" s="25"/>
    </row>
    <row r="358" spans="5:6">
      <c r="E358" s="132"/>
      <c r="F358" s="25"/>
    </row>
    <row r="359" spans="5:6">
      <c r="E359" s="132"/>
      <c r="F359" s="25"/>
    </row>
    <row r="360" spans="5:6">
      <c r="E360" s="132"/>
      <c r="F360" s="25"/>
    </row>
    <row r="361" spans="5:6">
      <c r="E361" s="132"/>
      <c r="F361" s="25"/>
    </row>
    <row r="362" spans="5:6">
      <c r="E362" s="132"/>
      <c r="F362" s="25"/>
    </row>
    <row r="363" spans="5:6">
      <c r="E363" s="132"/>
      <c r="F363" s="25"/>
    </row>
    <row r="364" spans="5:6">
      <c r="E364" s="132"/>
      <c r="F364" s="25"/>
    </row>
    <row r="365" spans="5:6">
      <c r="E365" s="132"/>
      <c r="F365" s="25"/>
    </row>
    <row r="366" spans="5:6">
      <c r="E366" s="132"/>
      <c r="F366" s="25"/>
    </row>
    <row r="367" spans="5:6">
      <c r="E367" s="132"/>
      <c r="F367" s="25"/>
    </row>
    <row r="368" spans="5:6">
      <c r="E368" s="132"/>
      <c r="F368" s="25"/>
    </row>
    <row r="369" spans="5:6">
      <c r="E369" s="132"/>
      <c r="F369" s="25"/>
    </row>
    <row r="370" spans="5:6">
      <c r="E370" s="132"/>
      <c r="F370" s="25"/>
    </row>
    <row r="371" spans="5:6">
      <c r="E371" s="132"/>
      <c r="F371" s="25"/>
    </row>
    <row r="372" spans="5:6">
      <c r="E372" s="132"/>
      <c r="F372" s="25"/>
    </row>
    <row r="373" spans="5:6">
      <c r="E373" s="132"/>
      <c r="F373" s="25"/>
    </row>
    <row r="374" spans="5:6">
      <c r="E374" s="132"/>
      <c r="F374" s="25"/>
    </row>
    <row r="375" spans="5:6">
      <c r="E375" s="132"/>
      <c r="F375" s="25"/>
    </row>
    <row r="376" spans="5:6">
      <c r="E376" s="132"/>
      <c r="F376" s="25"/>
    </row>
    <row r="377" spans="5:6">
      <c r="E377" s="132"/>
      <c r="F377" s="25"/>
    </row>
    <row r="378" spans="5:6">
      <c r="E378" s="132"/>
      <c r="F378" s="25"/>
    </row>
    <row r="379" spans="5:6">
      <c r="E379" s="132"/>
      <c r="F379" s="25"/>
    </row>
    <row r="380" spans="5:6">
      <c r="E380" s="132"/>
      <c r="F380" s="25"/>
    </row>
    <row r="381" spans="5:6">
      <c r="E381" s="132"/>
      <c r="F381" s="25"/>
    </row>
    <row r="382" spans="5:6">
      <c r="E382" s="132"/>
      <c r="F382" s="25"/>
    </row>
    <row r="383" spans="5:6">
      <c r="E383" s="132"/>
      <c r="F383" s="25"/>
    </row>
    <row r="384" spans="5:6">
      <c r="E384" s="132"/>
      <c r="F384" s="25"/>
    </row>
    <row r="385" spans="5:6">
      <c r="E385" s="132"/>
      <c r="F385" s="25"/>
    </row>
    <row r="386" spans="5:6">
      <c r="E386" s="132"/>
      <c r="F386" s="25"/>
    </row>
    <row r="387" spans="5:6">
      <c r="E387" s="132"/>
      <c r="F387" s="25"/>
    </row>
    <row r="388" spans="5:6">
      <c r="E388" s="132"/>
      <c r="F388" s="25"/>
    </row>
    <row r="389" spans="5:6">
      <c r="E389" s="132"/>
      <c r="F389" s="25"/>
    </row>
    <row r="390" spans="5:6">
      <c r="E390" s="132"/>
      <c r="F390" s="25"/>
    </row>
    <row r="391" spans="5:6">
      <c r="E391" s="132"/>
      <c r="F391" s="25"/>
    </row>
    <row r="392" spans="5:6">
      <c r="E392" s="132"/>
      <c r="F392" s="25"/>
    </row>
    <row r="393" spans="5:6">
      <c r="E393" s="132"/>
      <c r="F393" s="25"/>
    </row>
    <row r="394" spans="5:6">
      <c r="E394" s="132"/>
      <c r="F394" s="25"/>
    </row>
    <row r="395" spans="5:6">
      <c r="E395" s="132"/>
      <c r="F395" s="25"/>
    </row>
    <row r="396" spans="5:6">
      <c r="E396" s="132"/>
      <c r="F396" s="25"/>
    </row>
    <row r="397" spans="5:6">
      <c r="E397" s="132"/>
      <c r="F397" s="25"/>
    </row>
    <row r="398" spans="5:6">
      <c r="E398" s="132"/>
      <c r="F398" s="25"/>
    </row>
    <row r="399" spans="5:6">
      <c r="E399" s="132"/>
      <c r="F399" s="25"/>
    </row>
    <row r="400" spans="5:6">
      <c r="E400" s="132"/>
      <c r="F400" s="25"/>
    </row>
    <row r="401" spans="5:6">
      <c r="E401" s="132"/>
      <c r="F401" s="25"/>
    </row>
    <row r="402" spans="5:6">
      <c r="E402" s="132"/>
      <c r="F402" s="25"/>
    </row>
    <row r="403" spans="5:6">
      <c r="E403" s="132"/>
      <c r="F403" s="25"/>
    </row>
    <row r="404" spans="5:6">
      <c r="E404" s="132"/>
      <c r="F404" s="25"/>
    </row>
    <row r="405" spans="5:6">
      <c r="E405" s="132"/>
      <c r="F405" s="25"/>
    </row>
    <row r="406" spans="5:6">
      <c r="E406" s="132"/>
      <c r="F406" s="25"/>
    </row>
    <row r="407" spans="5:6">
      <c r="E407" s="132"/>
      <c r="F407" s="25"/>
    </row>
    <row r="408" spans="5:6">
      <c r="E408" s="132"/>
      <c r="F408" s="25"/>
    </row>
    <row r="409" spans="5:6">
      <c r="E409" s="132"/>
      <c r="F409" s="25"/>
    </row>
    <row r="410" spans="5:6">
      <c r="E410" s="132"/>
      <c r="F410" s="25"/>
    </row>
    <row r="411" spans="5:6">
      <c r="E411" s="132"/>
      <c r="F411" s="25"/>
    </row>
    <row r="412" spans="5:6">
      <c r="E412" s="132"/>
      <c r="F412" s="25"/>
    </row>
    <row r="413" spans="5:6">
      <c r="E413" s="132"/>
      <c r="F413" s="25"/>
    </row>
    <row r="414" spans="5:6">
      <c r="E414" s="132"/>
      <c r="F414" s="25"/>
    </row>
    <row r="415" spans="5:6">
      <c r="E415" s="132"/>
      <c r="F415" s="25"/>
    </row>
    <row r="416" spans="5:6">
      <c r="E416" s="132"/>
      <c r="F416" s="25"/>
    </row>
    <row r="417" spans="5:6">
      <c r="E417" s="132"/>
      <c r="F417" s="25"/>
    </row>
    <row r="418" spans="5:6">
      <c r="E418" s="132"/>
      <c r="F418" s="25"/>
    </row>
    <row r="419" spans="5:6">
      <c r="E419" s="132"/>
      <c r="F419" s="25"/>
    </row>
    <row r="420" spans="5:6">
      <c r="E420" s="132"/>
      <c r="F420" s="25"/>
    </row>
    <row r="421" spans="5:6">
      <c r="E421" s="132"/>
      <c r="F421" s="25"/>
    </row>
    <row r="422" spans="5:6">
      <c r="E422" s="132"/>
      <c r="F422" s="25"/>
    </row>
    <row r="423" spans="5:6">
      <c r="E423" s="132"/>
      <c r="F423" s="25"/>
    </row>
    <row r="424" spans="5:6">
      <c r="E424" s="132"/>
      <c r="F424" s="25"/>
    </row>
    <row r="425" spans="5:6">
      <c r="E425" s="132"/>
      <c r="F425" s="25"/>
    </row>
    <row r="426" spans="5:6">
      <c r="E426" s="132"/>
      <c r="F426" s="25"/>
    </row>
    <row r="427" spans="5:6">
      <c r="E427" s="132"/>
      <c r="F427" s="25"/>
    </row>
    <row r="428" spans="5:6">
      <c r="E428" s="132"/>
      <c r="F428" s="25"/>
    </row>
    <row r="429" spans="5:6">
      <c r="E429" s="132"/>
      <c r="F429" s="25"/>
    </row>
    <row r="430" spans="5:6">
      <c r="E430" s="132"/>
      <c r="F430" s="25"/>
    </row>
    <row r="431" spans="5:6">
      <c r="E431" s="132"/>
      <c r="F431" s="25"/>
    </row>
    <row r="432" spans="5:6">
      <c r="E432" s="132"/>
      <c r="F432" s="25"/>
    </row>
    <row r="433" spans="5:6">
      <c r="E433" s="132"/>
      <c r="F433" s="25"/>
    </row>
    <row r="434" spans="5:6">
      <c r="E434" s="132"/>
      <c r="F434" s="25"/>
    </row>
    <row r="435" spans="5:6">
      <c r="E435" s="132"/>
      <c r="F435" s="25"/>
    </row>
    <row r="436" spans="5:6">
      <c r="E436" s="132"/>
      <c r="F436" s="25"/>
    </row>
    <row r="437" spans="5:6">
      <c r="E437" s="132"/>
      <c r="F437" s="25"/>
    </row>
    <row r="438" spans="5:6">
      <c r="E438" s="132"/>
      <c r="F438" s="25"/>
    </row>
    <row r="439" spans="5:6">
      <c r="E439" s="132"/>
      <c r="F439" s="25"/>
    </row>
    <row r="440" spans="5:6">
      <c r="E440" s="132"/>
      <c r="F440" s="25"/>
    </row>
    <row r="441" spans="5:6">
      <c r="E441" s="132"/>
      <c r="F441" s="25"/>
    </row>
    <row r="442" spans="5:6">
      <c r="E442" s="132"/>
      <c r="F442" s="25"/>
    </row>
    <row r="443" spans="5:6">
      <c r="E443" s="132"/>
      <c r="F443" s="25"/>
    </row>
    <row r="444" spans="5:6">
      <c r="E444" s="132"/>
      <c r="F444" s="25"/>
    </row>
    <row r="445" spans="5:6">
      <c r="E445" s="132"/>
      <c r="F445" s="25"/>
    </row>
    <row r="446" spans="5:6">
      <c r="E446" s="132"/>
      <c r="F446" s="25"/>
    </row>
    <row r="447" spans="5:6">
      <c r="E447" s="132"/>
      <c r="F447" s="25"/>
    </row>
    <row r="448" spans="5:6">
      <c r="E448" s="132"/>
      <c r="F448" s="25"/>
    </row>
    <row r="449" spans="5:6">
      <c r="E449" s="132"/>
      <c r="F449" s="25"/>
    </row>
    <row r="450" spans="5:6">
      <c r="E450" s="132"/>
      <c r="F450" s="25"/>
    </row>
    <row r="451" spans="5:6">
      <c r="E451" s="132"/>
      <c r="F451" s="25"/>
    </row>
    <row r="452" spans="5:6">
      <c r="E452" s="132"/>
      <c r="F452" s="25"/>
    </row>
    <row r="453" spans="5:6">
      <c r="E453" s="132"/>
      <c r="F453" s="25"/>
    </row>
    <row r="454" spans="5:6">
      <c r="E454" s="132"/>
      <c r="F454" s="25"/>
    </row>
    <row r="455" spans="5:6">
      <c r="E455" s="132"/>
      <c r="F455" s="25"/>
    </row>
    <row r="456" spans="5:6">
      <c r="E456" s="132"/>
      <c r="F456" s="25"/>
    </row>
    <row r="457" spans="5:6">
      <c r="E457" s="132"/>
      <c r="F457" s="25"/>
    </row>
    <row r="458" spans="5:6">
      <c r="E458" s="132"/>
      <c r="F458" s="25"/>
    </row>
    <row r="459" spans="5:6">
      <c r="E459" s="132"/>
      <c r="F459" s="25"/>
    </row>
    <row r="460" spans="5:6">
      <c r="E460" s="132"/>
      <c r="F460" s="25"/>
    </row>
    <row r="461" spans="5:6">
      <c r="E461" s="132"/>
      <c r="F461" s="25"/>
    </row>
    <row r="462" spans="5:6">
      <c r="E462" s="132"/>
      <c r="F462" s="25"/>
    </row>
    <row r="463" spans="5:6">
      <c r="E463" s="132"/>
      <c r="F463" s="25"/>
    </row>
    <row r="464" spans="5:6">
      <c r="E464" s="132"/>
      <c r="F464" s="25"/>
    </row>
    <row r="465" spans="5:6">
      <c r="E465" s="132"/>
      <c r="F465" s="25"/>
    </row>
    <row r="466" spans="5:6">
      <c r="E466" s="132"/>
      <c r="F466" s="25"/>
    </row>
    <row r="467" spans="5:6">
      <c r="E467" s="132"/>
      <c r="F467" s="25"/>
    </row>
    <row r="468" spans="5:6">
      <c r="E468" s="132"/>
      <c r="F468" s="25"/>
    </row>
    <row r="469" spans="5:6">
      <c r="E469" s="132"/>
      <c r="F469" s="25"/>
    </row>
    <row r="470" spans="5:6">
      <c r="E470" s="132"/>
      <c r="F470" s="25"/>
    </row>
    <row r="471" spans="5:6">
      <c r="E471" s="132"/>
      <c r="F471" s="25"/>
    </row>
    <row r="472" spans="5:6">
      <c r="E472" s="132"/>
      <c r="F472" s="25"/>
    </row>
    <row r="473" spans="5:6">
      <c r="E473" s="132"/>
      <c r="F473" s="25"/>
    </row>
    <row r="474" spans="5:6">
      <c r="E474" s="132"/>
      <c r="F474" s="25"/>
    </row>
    <row r="475" spans="5:6">
      <c r="E475" s="132"/>
      <c r="F475" s="25"/>
    </row>
    <row r="476" spans="5:6">
      <c r="E476" s="132"/>
      <c r="F476" s="25"/>
    </row>
    <row r="477" spans="5:6">
      <c r="E477" s="132"/>
      <c r="F477" s="25"/>
    </row>
    <row r="478" spans="5:6">
      <c r="E478" s="132"/>
      <c r="F478" s="25"/>
    </row>
    <row r="479" spans="5:6">
      <c r="E479" s="132"/>
      <c r="F479" s="25"/>
    </row>
    <row r="480" spans="5:6">
      <c r="E480" s="132"/>
      <c r="F480" s="25"/>
    </row>
    <row r="481" spans="5:6">
      <c r="E481" s="132"/>
      <c r="F481" s="25"/>
    </row>
    <row r="482" spans="5:6">
      <c r="E482" s="132"/>
      <c r="F482" s="25"/>
    </row>
    <row r="483" spans="5:6">
      <c r="E483" s="132"/>
      <c r="F483" s="25"/>
    </row>
    <row r="484" spans="5:6">
      <c r="E484" s="132"/>
      <c r="F484" s="25"/>
    </row>
    <row r="485" spans="5:6">
      <c r="E485" s="132"/>
      <c r="F485" s="25"/>
    </row>
    <row r="486" spans="5:6">
      <c r="E486" s="132"/>
      <c r="F486" s="25"/>
    </row>
    <row r="487" spans="5:6">
      <c r="E487" s="132"/>
      <c r="F487" s="25"/>
    </row>
    <row r="488" spans="5:6">
      <c r="E488" s="132"/>
      <c r="F488" s="25"/>
    </row>
    <row r="489" spans="5:6">
      <c r="E489" s="132"/>
      <c r="F489" s="25"/>
    </row>
    <row r="490" spans="5:6">
      <c r="E490" s="132"/>
      <c r="F490" s="25"/>
    </row>
    <row r="491" spans="5:6">
      <c r="E491" s="132"/>
      <c r="F491" s="25"/>
    </row>
    <row r="492" spans="5:6">
      <c r="E492" s="132"/>
      <c r="F492" s="25"/>
    </row>
    <row r="493" spans="5:6">
      <c r="E493" s="132"/>
      <c r="F493" s="25"/>
    </row>
    <row r="494" spans="5:6">
      <c r="E494" s="132"/>
      <c r="F494" s="25"/>
    </row>
    <row r="495" spans="5:6">
      <c r="E495" s="132"/>
      <c r="F495" s="25"/>
    </row>
    <row r="496" spans="5:6">
      <c r="E496" s="132"/>
      <c r="F496" s="25"/>
    </row>
    <row r="497" spans="5:6">
      <c r="E497" s="132"/>
      <c r="F497" s="25"/>
    </row>
    <row r="498" spans="5:6">
      <c r="E498" s="132"/>
      <c r="F498" s="25"/>
    </row>
    <row r="499" spans="5:6">
      <c r="E499" s="132"/>
      <c r="F499" s="25"/>
    </row>
    <row r="500" spans="5:6">
      <c r="E500" s="132"/>
      <c r="F500" s="25"/>
    </row>
    <row r="501" spans="5:6">
      <c r="E501" s="132"/>
      <c r="F501" s="25"/>
    </row>
    <row r="502" spans="5:6">
      <c r="E502" s="132"/>
      <c r="F502" s="25"/>
    </row>
    <row r="503" spans="5:6">
      <c r="E503" s="132"/>
      <c r="F503" s="25"/>
    </row>
    <row r="504" spans="5:6">
      <c r="E504" s="132"/>
      <c r="F504" s="25"/>
    </row>
    <row r="505" spans="5:6">
      <c r="E505" s="132"/>
      <c r="F505" s="25"/>
    </row>
    <row r="506" spans="5:6">
      <c r="E506" s="132"/>
      <c r="F506" s="25"/>
    </row>
    <row r="507" spans="5:6">
      <c r="E507" s="132"/>
      <c r="F507" s="25"/>
    </row>
    <row r="508" spans="5:6">
      <c r="E508" s="132"/>
      <c r="F508" s="25"/>
    </row>
    <row r="509" spans="5:6">
      <c r="E509" s="132"/>
      <c r="F509" s="25"/>
    </row>
    <row r="510" spans="5:6">
      <c r="E510" s="132"/>
      <c r="F510" s="25"/>
    </row>
    <row r="511" spans="5:6">
      <c r="E511" s="132"/>
      <c r="F511" s="25"/>
    </row>
    <row r="512" spans="5:6">
      <c r="E512" s="132"/>
      <c r="F512" s="25"/>
    </row>
    <row r="513" spans="5:6">
      <c r="E513" s="132"/>
      <c r="F513" s="25"/>
    </row>
    <row r="514" spans="5:6">
      <c r="E514" s="132"/>
      <c r="F514" s="25"/>
    </row>
    <row r="515" spans="5:6">
      <c r="E515" s="132"/>
      <c r="F515" s="25"/>
    </row>
    <row r="516" spans="5:6">
      <c r="E516" s="132"/>
      <c r="F516" s="25"/>
    </row>
    <row r="517" spans="5:6">
      <c r="E517" s="132"/>
      <c r="F517" s="25"/>
    </row>
    <row r="518" spans="5:6">
      <c r="E518" s="132"/>
      <c r="F518" s="25"/>
    </row>
    <row r="519" spans="5:6">
      <c r="E519" s="132"/>
      <c r="F519" s="25"/>
    </row>
    <row r="520" spans="5:6">
      <c r="E520" s="132"/>
      <c r="F520" s="25"/>
    </row>
    <row r="521" spans="5:6">
      <c r="E521" s="132"/>
      <c r="F521" s="25"/>
    </row>
    <row r="522" spans="5:6">
      <c r="E522" s="132"/>
      <c r="F522" s="25"/>
    </row>
    <row r="523" spans="5:6">
      <c r="E523" s="132"/>
      <c r="F523" s="25"/>
    </row>
    <row r="524" spans="5:6">
      <c r="E524" s="132"/>
      <c r="F524" s="25"/>
    </row>
    <row r="525" spans="5:6">
      <c r="E525" s="132"/>
      <c r="F525" s="25"/>
    </row>
    <row r="526" spans="5:6">
      <c r="E526" s="132"/>
      <c r="F526" s="25"/>
    </row>
    <row r="527" spans="5:6">
      <c r="E527" s="132"/>
      <c r="F527" s="25"/>
    </row>
    <row r="528" spans="5:6">
      <c r="E528" s="132"/>
      <c r="F528" s="25"/>
    </row>
    <row r="529" spans="5:6">
      <c r="E529" s="132"/>
      <c r="F529" s="25"/>
    </row>
    <row r="530" spans="5:6">
      <c r="E530" s="132"/>
      <c r="F530" s="25"/>
    </row>
    <row r="531" spans="5:6">
      <c r="E531" s="132"/>
      <c r="F531" s="25"/>
    </row>
    <row r="532" spans="5:6">
      <c r="E532" s="132"/>
      <c r="F532" s="25"/>
    </row>
    <row r="533" spans="5:6">
      <c r="E533" s="132"/>
      <c r="F533" s="25"/>
    </row>
    <row r="534" spans="5:6">
      <c r="E534" s="132"/>
      <c r="F534" s="25"/>
    </row>
    <row r="535" spans="5:6">
      <c r="E535" s="132"/>
      <c r="F535" s="25"/>
    </row>
    <row r="536" spans="5:6">
      <c r="E536" s="132"/>
      <c r="F536" s="25"/>
    </row>
    <row r="537" spans="5:6">
      <c r="E537" s="132"/>
      <c r="F537" s="25"/>
    </row>
    <row r="538" spans="5:6">
      <c r="E538" s="132"/>
      <c r="F538" s="25"/>
    </row>
    <row r="539" spans="5:6">
      <c r="E539" s="132"/>
      <c r="F539" s="25"/>
    </row>
    <row r="540" spans="5:6">
      <c r="E540" s="132"/>
      <c r="F540" s="25"/>
    </row>
    <row r="541" spans="5:6">
      <c r="E541" s="132"/>
      <c r="F541" s="25"/>
    </row>
    <row r="542" spans="5:6">
      <c r="E542" s="132"/>
      <c r="F542" s="25"/>
    </row>
    <row r="543" spans="5:6">
      <c r="E543" s="132"/>
      <c r="F543" s="25"/>
    </row>
    <row r="544" spans="5:6">
      <c r="E544" s="132"/>
      <c r="F544" s="25"/>
    </row>
    <row r="545" spans="5:6">
      <c r="E545" s="132"/>
      <c r="F545" s="25"/>
    </row>
    <row r="546" spans="5:6">
      <c r="E546" s="132"/>
      <c r="F546" s="25"/>
    </row>
    <row r="547" spans="5:6">
      <c r="E547" s="132"/>
      <c r="F547" s="25"/>
    </row>
    <row r="548" spans="5:6">
      <c r="E548" s="132"/>
      <c r="F548" s="25"/>
    </row>
    <row r="549" spans="5:6">
      <c r="E549" s="132"/>
      <c r="F549" s="25"/>
    </row>
    <row r="550" spans="5:6">
      <c r="E550" s="132"/>
      <c r="F550" s="25"/>
    </row>
    <row r="551" spans="5:6">
      <c r="E551" s="132"/>
      <c r="F551" s="25"/>
    </row>
    <row r="552" spans="5:6">
      <c r="E552" s="132"/>
      <c r="F552" s="25"/>
    </row>
    <row r="553" spans="5:6">
      <c r="E553" s="132"/>
      <c r="F553" s="25"/>
    </row>
    <row r="554" spans="5:6">
      <c r="E554" s="132"/>
      <c r="F554" s="25"/>
    </row>
    <row r="555" spans="5:6">
      <c r="E555" s="132"/>
      <c r="F555" s="25"/>
    </row>
    <row r="556" spans="5:6">
      <c r="E556" s="132"/>
      <c r="F556" s="25"/>
    </row>
    <row r="557" spans="5:6">
      <c r="E557" s="132"/>
      <c r="F557" s="25"/>
    </row>
    <row r="558" spans="5:6">
      <c r="E558" s="132"/>
      <c r="F558" s="25"/>
    </row>
    <row r="559" spans="5:6">
      <c r="E559" s="132"/>
      <c r="F559" s="25"/>
    </row>
    <row r="560" spans="5:6">
      <c r="E560" s="132"/>
      <c r="F560" s="25"/>
    </row>
    <row r="561" spans="5:6">
      <c r="E561" s="132"/>
      <c r="F561" s="25"/>
    </row>
    <row r="562" spans="5:6">
      <c r="E562" s="132"/>
      <c r="F562" s="25"/>
    </row>
    <row r="563" spans="5:6">
      <c r="E563" s="132"/>
      <c r="F563" s="25"/>
    </row>
    <row r="564" spans="5:6">
      <c r="E564" s="132"/>
      <c r="F564" s="25"/>
    </row>
    <row r="565" spans="5:6">
      <c r="E565" s="132"/>
      <c r="F565" s="25"/>
    </row>
    <row r="566" spans="5:6">
      <c r="E566" s="132"/>
      <c r="F566" s="25"/>
    </row>
    <row r="567" spans="5:6">
      <c r="E567" s="132"/>
      <c r="F567" s="25"/>
    </row>
    <row r="568" spans="5:6">
      <c r="E568" s="132"/>
      <c r="F568" s="25"/>
    </row>
    <row r="569" spans="5:6">
      <c r="E569" s="132"/>
      <c r="F569" s="25"/>
    </row>
    <row r="570" spans="5:6">
      <c r="E570" s="132"/>
      <c r="F570" s="25"/>
    </row>
    <row r="571" spans="5:6">
      <c r="E571" s="132"/>
      <c r="F571" s="25"/>
    </row>
    <row r="572" spans="5:6">
      <c r="E572" s="132"/>
      <c r="F572" s="25"/>
    </row>
    <row r="573" spans="5:6">
      <c r="E573" s="132"/>
      <c r="F573" s="25"/>
    </row>
    <row r="574" spans="5:6">
      <c r="E574" s="132"/>
      <c r="F574" s="25"/>
    </row>
    <row r="575" spans="5:6">
      <c r="E575" s="132"/>
      <c r="F575" s="25"/>
    </row>
    <row r="576" spans="5:6">
      <c r="E576" s="132"/>
      <c r="F576" s="25"/>
    </row>
    <row r="577" spans="5:6">
      <c r="E577" s="132"/>
      <c r="F577" s="25"/>
    </row>
    <row r="578" spans="5:6">
      <c r="E578" s="132"/>
      <c r="F578" s="25"/>
    </row>
    <row r="579" spans="5:6">
      <c r="E579" s="132"/>
      <c r="F579" s="25"/>
    </row>
    <row r="580" spans="5:6">
      <c r="E580" s="132"/>
      <c r="F580" s="25"/>
    </row>
    <row r="581" spans="5:6">
      <c r="E581" s="132"/>
      <c r="F581" s="25"/>
    </row>
    <row r="582" spans="5:6">
      <c r="E582" s="132"/>
      <c r="F582" s="25"/>
    </row>
    <row r="583" spans="5:6">
      <c r="E583" s="132"/>
      <c r="F583" s="25"/>
    </row>
    <row r="584" spans="5:6">
      <c r="E584" s="132"/>
      <c r="F584" s="25"/>
    </row>
    <row r="585" spans="5:6">
      <c r="E585" s="132"/>
      <c r="F585" s="25"/>
    </row>
    <row r="586" spans="5:6">
      <c r="E586" s="132"/>
      <c r="F586" s="25"/>
    </row>
    <row r="587" spans="5:6">
      <c r="E587" s="132"/>
      <c r="F587" s="25"/>
    </row>
    <row r="588" spans="5:6">
      <c r="E588" s="132"/>
      <c r="F588" s="25"/>
    </row>
    <row r="589" spans="5:6">
      <c r="E589" s="132"/>
      <c r="F589" s="25"/>
    </row>
    <row r="590" spans="5:6">
      <c r="E590" s="132"/>
      <c r="F590" s="25"/>
    </row>
    <row r="591" spans="5:6">
      <c r="E591" s="132"/>
      <c r="F591" s="25"/>
    </row>
    <row r="592" spans="5:6">
      <c r="E592" s="132"/>
      <c r="F592" s="25"/>
    </row>
    <row r="593" spans="5:6">
      <c r="E593" s="132"/>
      <c r="F593" s="25"/>
    </row>
    <row r="594" spans="5:6">
      <c r="E594" s="132"/>
      <c r="F594" s="25"/>
    </row>
    <row r="595" spans="5:6">
      <c r="E595" s="132"/>
      <c r="F595" s="25"/>
    </row>
    <row r="596" spans="5:6">
      <c r="E596" s="132"/>
      <c r="F596" s="25"/>
    </row>
    <row r="597" spans="5:6">
      <c r="E597" s="132"/>
      <c r="F597" s="25"/>
    </row>
    <row r="598" spans="5:6">
      <c r="E598" s="132"/>
      <c r="F598" s="25"/>
    </row>
    <row r="599" spans="5:6">
      <c r="E599" s="132"/>
      <c r="F599" s="25"/>
    </row>
    <row r="600" spans="5:6">
      <c r="E600" s="132"/>
      <c r="F600" s="25"/>
    </row>
    <row r="601" spans="5:6">
      <c r="E601" s="132"/>
      <c r="F601" s="25"/>
    </row>
    <row r="602" spans="5:6">
      <c r="E602" s="132"/>
      <c r="F602" s="25"/>
    </row>
    <row r="603" spans="5:6">
      <c r="E603" s="132"/>
      <c r="F603" s="25"/>
    </row>
    <row r="604" spans="5:6">
      <c r="E604" s="132"/>
      <c r="F604" s="25"/>
    </row>
    <row r="605" spans="5:6">
      <c r="E605" s="132"/>
      <c r="F605" s="25"/>
    </row>
    <row r="606" spans="5:6">
      <c r="E606" s="132"/>
      <c r="F606" s="25"/>
    </row>
    <row r="607" spans="5:6">
      <c r="E607" s="132"/>
      <c r="F607" s="25"/>
    </row>
    <row r="608" spans="5:6">
      <c r="E608" s="132"/>
      <c r="F608" s="25"/>
    </row>
    <row r="609" spans="5:6">
      <c r="E609" s="132"/>
      <c r="F609" s="25"/>
    </row>
    <row r="610" spans="5:6">
      <c r="E610" s="132"/>
      <c r="F610" s="25"/>
    </row>
    <row r="611" spans="5:6">
      <c r="E611" s="132"/>
      <c r="F611" s="25"/>
    </row>
    <row r="612" spans="5:6">
      <c r="E612" s="132"/>
      <c r="F612" s="25"/>
    </row>
    <row r="613" spans="5:6">
      <c r="E613" s="132"/>
      <c r="F613" s="25"/>
    </row>
    <row r="614" spans="5:6">
      <c r="E614" s="132"/>
      <c r="F614" s="25"/>
    </row>
    <row r="615" spans="5:6">
      <c r="E615" s="132"/>
      <c r="F615" s="25"/>
    </row>
    <row r="616" spans="5:6">
      <c r="E616" s="132"/>
      <c r="F616" s="25"/>
    </row>
    <row r="617" spans="5:6">
      <c r="E617" s="132"/>
      <c r="F617" s="25"/>
    </row>
    <row r="618" spans="5:6">
      <c r="E618" s="132"/>
      <c r="F618" s="25"/>
    </row>
    <row r="619" spans="5:6">
      <c r="E619" s="132"/>
      <c r="F619" s="25"/>
    </row>
    <row r="620" spans="5:6">
      <c r="E620" s="132"/>
      <c r="F620" s="25"/>
    </row>
    <row r="621" spans="5:6">
      <c r="E621" s="132"/>
      <c r="F621" s="25"/>
    </row>
    <row r="622" spans="5:6">
      <c r="E622" s="132"/>
      <c r="F622" s="25"/>
    </row>
    <row r="623" spans="5:6">
      <c r="E623" s="132"/>
      <c r="F623" s="25"/>
    </row>
    <row r="624" spans="5:6">
      <c r="E624" s="132"/>
      <c r="F624" s="25"/>
    </row>
    <row r="625" spans="5:6">
      <c r="E625" s="132"/>
      <c r="F625" s="25"/>
    </row>
    <row r="626" spans="5:6">
      <c r="E626" s="132"/>
      <c r="F626" s="25"/>
    </row>
    <row r="627" spans="5:6">
      <c r="E627" s="132"/>
      <c r="F627" s="25"/>
    </row>
    <row r="628" spans="5:6">
      <c r="E628" s="132"/>
      <c r="F628" s="25"/>
    </row>
    <row r="629" spans="5:6">
      <c r="E629" s="132"/>
      <c r="F629" s="25"/>
    </row>
    <row r="630" spans="5:6">
      <c r="E630" s="132"/>
      <c r="F630" s="25"/>
    </row>
    <row r="631" spans="5:6">
      <c r="E631" s="132"/>
      <c r="F631" s="25"/>
    </row>
    <row r="632" spans="5:6">
      <c r="E632" s="132"/>
      <c r="F632" s="25"/>
    </row>
    <row r="633" spans="5:6">
      <c r="E633" s="132"/>
      <c r="F633" s="25"/>
    </row>
    <row r="634" spans="5:6">
      <c r="E634" s="132"/>
      <c r="F634" s="25"/>
    </row>
    <row r="635" spans="5:6">
      <c r="E635" s="132"/>
      <c r="F635" s="25"/>
    </row>
    <row r="636" spans="5:6">
      <c r="E636" s="132"/>
      <c r="F636" s="25"/>
    </row>
    <row r="637" spans="5:6">
      <c r="E637" s="132"/>
      <c r="F637" s="25"/>
    </row>
    <row r="638" spans="5:6">
      <c r="E638" s="132"/>
      <c r="F638" s="25"/>
    </row>
    <row r="639" spans="5:6">
      <c r="E639" s="132"/>
      <c r="F639" s="25"/>
    </row>
    <row r="640" spans="5:6">
      <c r="E640" s="132"/>
      <c r="F640" s="25"/>
    </row>
    <row r="641" spans="5:6">
      <c r="E641" s="132"/>
      <c r="F641" s="25"/>
    </row>
    <row r="642" spans="5:6">
      <c r="E642" s="132"/>
      <c r="F642" s="25"/>
    </row>
    <row r="643" spans="5:6">
      <c r="E643" s="132"/>
      <c r="F643" s="25"/>
    </row>
    <row r="644" spans="5:6">
      <c r="E644" s="132"/>
      <c r="F644" s="25"/>
    </row>
    <row r="645" spans="5:6">
      <c r="E645" s="132"/>
      <c r="F645" s="25"/>
    </row>
    <row r="646" spans="5:6">
      <c r="E646" s="132"/>
      <c r="F646" s="25"/>
    </row>
    <row r="647" spans="5:6">
      <c r="E647" s="132"/>
      <c r="F647" s="25"/>
    </row>
    <row r="648" spans="5:6">
      <c r="E648" s="132"/>
      <c r="F648" s="25"/>
    </row>
    <row r="649" spans="5:6">
      <c r="E649" s="132"/>
      <c r="F649" s="25"/>
    </row>
    <row r="650" spans="5:6">
      <c r="E650" s="132"/>
      <c r="F650" s="25"/>
    </row>
    <row r="651" spans="5:6">
      <c r="E651" s="132"/>
      <c r="F651" s="25"/>
    </row>
    <row r="652" spans="5:6">
      <c r="E652" s="132"/>
      <c r="F652" s="25"/>
    </row>
    <row r="653" spans="5:6">
      <c r="E653" s="132"/>
      <c r="F653" s="25"/>
    </row>
    <row r="654" spans="5:6">
      <c r="E654" s="132"/>
      <c r="F654" s="25"/>
    </row>
    <row r="655" spans="5:6">
      <c r="E655" s="132"/>
      <c r="F655" s="25"/>
    </row>
    <row r="656" spans="5:6">
      <c r="E656" s="132"/>
      <c r="F656" s="25"/>
    </row>
    <row r="657" spans="5:6">
      <c r="E657" s="132"/>
      <c r="F657" s="25"/>
    </row>
    <row r="658" spans="5:6">
      <c r="E658" s="132"/>
      <c r="F658" s="25"/>
    </row>
    <row r="659" spans="5:6">
      <c r="E659" s="132"/>
      <c r="F659" s="25"/>
    </row>
    <row r="660" spans="5:6">
      <c r="E660" s="132"/>
      <c r="F660" s="25"/>
    </row>
    <row r="661" spans="5:6">
      <c r="E661" s="132"/>
      <c r="F661" s="25"/>
    </row>
    <row r="662" spans="5:6">
      <c r="E662" s="132"/>
      <c r="F662" s="25"/>
    </row>
    <row r="663" spans="5:6">
      <c r="E663" s="132"/>
      <c r="F663" s="25"/>
    </row>
    <row r="664" spans="5:6">
      <c r="E664" s="132"/>
      <c r="F664" s="25"/>
    </row>
    <row r="665" spans="5:6">
      <c r="E665" s="132"/>
      <c r="F665" s="25"/>
    </row>
    <row r="666" spans="5:6">
      <c r="E666" s="132"/>
      <c r="F666" s="25"/>
    </row>
    <row r="667" spans="5:6">
      <c r="E667" s="132"/>
      <c r="F667" s="25"/>
    </row>
    <row r="668" spans="5:6">
      <c r="E668" s="132"/>
      <c r="F668" s="25"/>
    </row>
    <row r="669" spans="5:6">
      <c r="E669" s="132"/>
      <c r="F669" s="25"/>
    </row>
    <row r="670" spans="5:6">
      <c r="E670" s="132"/>
      <c r="F670" s="25"/>
    </row>
    <row r="671" spans="5:6">
      <c r="E671" s="132"/>
      <c r="F671" s="25"/>
    </row>
    <row r="672" spans="5:6">
      <c r="E672" s="132"/>
      <c r="F672" s="25"/>
    </row>
    <row r="673" spans="5:6">
      <c r="E673" s="132"/>
      <c r="F673" s="25"/>
    </row>
    <row r="674" spans="5:6">
      <c r="E674" s="132"/>
      <c r="F674" s="25"/>
    </row>
    <row r="675" spans="5:6">
      <c r="E675" s="132"/>
      <c r="F675" s="25"/>
    </row>
    <row r="676" spans="5:6">
      <c r="E676" s="132"/>
      <c r="F676" s="25"/>
    </row>
    <row r="677" spans="5:6">
      <c r="E677" s="132"/>
      <c r="F677" s="25"/>
    </row>
    <row r="678" spans="5:6">
      <c r="E678" s="132"/>
      <c r="F678" s="25"/>
    </row>
    <row r="679" spans="5:6">
      <c r="E679" s="132"/>
      <c r="F679" s="25"/>
    </row>
    <row r="680" spans="5:6">
      <c r="E680" s="132"/>
      <c r="F680" s="25"/>
    </row>
    <row r="681" spans="5:6">
      <c r="E681" s="132"/>
      <c r="F681" s="25"/>
    </row>
    <row r="682" spans="5:6">
      <c r="E682" s="132"/>
      <c r="F682" s="25"/>
    </row>
    <row r="683" spans="5:6">
      <c r="E683" s="132"/>
      <c r="F683" s="25"/>
    </row>
    <row r="684" spans="5:6">
      <c r="E684" s="132"/>
      <c r="F684" s="25"/>
    </row>
    <row r="685" spans="5:6">
      <c r="E685" s="132"/>
      <c r="F685" s="25"/>
    </row>
    <row r="686" spans="5:6">
      <c r="E686" s="132"/>
      <c r="F686" s="25"/>
    </row>
    <row r="687" spans="5:6">
      <c r="E687" s="132"/>
      <c r="F687" s="25"/>
    </row>
    <row r="688" spans="5:6">
      <c r="E688" s="132"/>
      <c r="F688" s="25"/>
    </row>
    <row r="689" spans="5:6">
      <c r="E689" s="132"/>
      <c r="F689" s="25"/>
    </row>
    <row r="690" spans="5:6">
      <c r="E690" s="132"/>
      <c r="F690" s="25"/>
    </row>
    <row r="691" spans="5:6">
      <c r="E691" s="132"/>
      <c r="F691" s="25"/>
    </row>
    <row r="692" spans="5:6">
      <c r="E692" s="132"/>
      <c r="F692" s="25"/>
    </row>
    <row r="693" spans="5:6">
      <c r="E693" s="132"/>
      <c r="F693" s="25"/>
    </row>
    <row r="694" spans="5:6">
      <c r="E694" s="132"/>
      <c r="F694" s="25"/>
    </row>
    <row r="695" spans="5:6">
      <c r="E695" s="132"/>
      <c r="F695" s="25"/>
    </row>
    <row r="696" spans="5:6">
      <c r="E696" s="132"/>
      <c r="F696" s="25"/>
    </row>
    <row r="697" spans="5:6">
      <c r="E697" s="132"/>
      <c r="F697" s="25"/>
    </row>
    <row r="698" spans="5:6">
      <c r="E698" s="132"/>
      <c r="F698" s="25"/>
    </row>
    <row r="699" spans="5:6">
      <c r="E699" s="132"/>
      <c r="F699" s="25"/>
    </row>
    <row r="700" spans="5:6">
      <c r="E700" s="132"/>
      <c r="F700" s="25"/>
    </row>
    <row r="701" spans="5:6">
      <c r="E701" s="132"/>
      <c r="F701" s="25"/>
    </row>
    <row r="702" spans="5:6">
      <c r="E702" s="132"/>
      <c r="F702" s="25"/>
    </row>
    <row r="703" spans="5:6">
      <c r="E703" s="132"/>
      <c r="F703" s="25"/>
    </row>
    <row r="704" spans="5:6">
      <c r="E704" s="132"/>
      <c r="F704" s="25"/>
    </row>
    <row r="705" spans="5:6">
      <c r="E705" s="132"/>
      <c r="F705" s="25"/>
    </row>
    <row r="706" spans="5:6">
      <c r="E706" s="132"/>
      <c r="F706" s="25"/>
    </row>
    <row r="707" spans="5:6">
      <c r="E707" s="132"/>
      <c r="F707" s="25"/>
    </row>
    <row r="708" spans="5:6">
      <c r="E708" s="132"/>
      <c r="F708" s="25"/>
    </row>
    <row r="709" spans="5:6">
      <c r="E709" s="132"/>
      <c r="F709" s="25"/>
    </row>
    <row r="710" spans="5:6">
      <c r="E710" s="132"/>
      <c r="F710" s="25"/>
    </row>
    <row r="711" spans="5:6">
      <c r="E711" s="132"/>
      <c r="F711" s="25"/>
    </row>
    <row r="712" spans="5:6">
      <c r="E712" s="132"/>
      <c r="F712" s="25"/>
    </row>
    <row r="713" spans="5:6">
      <c r="E713" s="132"/>
      <c r="F713" s="25"/>
    </row>
    <row r="714" spans="5:6">
      <c r="E714" s="132"/>
      <c r="F714" s="25"/>
    </row>
    <row r="715" spans="5:6">
      <c r="E715" s="132"/>
      <c r="F715" s="25"/>
    </row>
    <row r="716" spans="5:6">
      <c r="E716" s="132"/>
      <c r="F716" s="25"/>
    </row>
    <row r="717" spans="5:6">
      <c r="E717" s="132"/>
      <c r="F717" s="25"/>
    </row>
    <row r="718" spans="5:6">
      <c r="E718" s="132"/>
      <c r="F718" s="25"/>
    </row>
    <row r="719" spans="5:6">
      <c r="E719" s="132"/>
      <c r="F719" s="25"/>
    </row>
    <row r="720" spans="5:6">
      <c r="E720" s="132"/>
      <c r="F720" s="25"/>
    </row>
    <row r="721" spans="5:6">
      <c r="E721" s="132"/>
      <c r="F721" s="25"/>
    </row>
    <row r="722" spans="5:6">
      <c r="E722" s="132"/>
      <c r="F722" s="25"/>
    </row>
    <row r="723" spans="5:6">
      <c r="E723" s="132"/>
      <c r="F723" s="25"/>
    </row>
    <row r="724" spans="5:6">
      <c r="E724" s="132"/>
      <c r="F724" s="25"/>
    </row>
    <row r="725" spans="5:6">
      <c r="E725" s="132"/>
      <c r="F725" s="25"/>
    </row>
    <row r="726" spans="5:6">
      <c r="E726" s="132"/>
      <c r="F726" s="25"/>
    </row>
    <row r="727" spans="5:6">
      <c r="E727" s="132"/>
      <c r="F727" s="25"/>
    </row>
    <row r="728" spans="5:6">
      <c r="E728" s="132"/>
      <c r="F728" s="25"/>
    </row>
    <row r="729" spans="5:6">
      <c r="E729" s="132"/>
      <c r="F729" s="25"/>
    </row>
    <row r="730" spans="5:6">
      <c r="E730" s="132"/>
      <c r="F730" s="25"/>
    </row>
    <row r="731" spans="5:6">
      <c r="E731" s="132"/>
      <c r="F731" s="25"/>
    </row>
    <row r="732" spans="5:6">
      <c r="E732" s="132"/>
      <c r="F732" s="25"/>
    </row>
    <row r="733" spans="5:6">
      <c r="E733" s="132"/>
      <c r="F733" s="25"/>
    </row>
    <row r="734" spans="5:6">
      <c r="E734" s="132"/>
      <c r="F734" s="25"/>
    </row>
    <row r="735" spans="5:6">
      <c r="E735" s="132"/>
      <c r="F735" s="25"/>
    </row>
    <row r="736" spans="5:6">
      <c r="E736" s="132"/>
      <c r="F736" s="25"/>
    </row>
    <row r="737" spans="5:6">
      <c r="E737" s="132"/>
      <c r="F737" s="25"/>
    </row>
    <row r="738" spans="5:6">
      <c r="E738" s="132"/>
      <c r="F738" s="25"/>
    </row>
    <row r="739" spans="5:6">
      <c r="E739" s="132"/>
      <c r="F739" s="25"/>
    </row>
    <row r="740" spans="5:6">
      <c r="E740" s="132"/>
      <c r="F740" s="25"/>
    </row>
    <row r="741" spans="5:6">
      <c r="E741" s="132"/>
      <c r="F741" s="25"/>
    </row>
    <row r="742" spans="5:6">
      <c r="E742" s="132"/>
      <c r="F742" s="25"/>
    </row>
    <row r="743" spans="5:6">
      <c r="E743" s="132"/>
      <c r="F743" s="25"/>
    </row>
    <row r="744" spans="5:6">
      <c r="E744" s="132"/>
      <c r="F744" s="25"/>
    </row>
    <row r="745" spans="5:6">
      <c r="E745" s="132"/>
      <c r="F745" s="25"/>
    </row>
    <row r="746" spans="5:6">
      <c r="E746" s="132"/>
      <c r="F746" s="25"/>
    </row>
    <row r="747" spans="5:6">
      <c r="E747" s="132"/>
      <c r="F747" s="25"/>
    </row>
    <row r="748" spans="5:6">
      <c r="E748" s="132"/>
      <c r="F748" s="25"/>
    </row>
    <row r="749" spans="5:6">
      <c r="E749" s="132"/>
      <c r="F749" s="25"/>
    </row>
    <row r="750" spans="5:6">
      <c r="E750" s="132"/>
      <c r="F750" s="25"/>
    </row>
    <row r="751" spans="5:6">
      <c r="E751" s="132"/>
      <c r="F751" s="25"/>
    </row>
    <row r="752" spans="5:6">
      <c r="E752" s="132"/>
      <c r="F752" s="25"/>
    </row>
    <row r="753" spans="5:6">
      <c r="E753" s="132"/>
      <c r="F753" s="25"/>
    </row>
    <row r="754" spans="5:6">
      <c r="E754" s="132"/>
      <c r="F754" s="25"/>
    </row>
    <row r="755" spans="5:6">
      <c r="E755" s="132"/>
      <c r="F755" s="25"/>
    </row>
    <row r="756" spans="5:6">
      <c r="E756" s="132"/>
      <c r="F756" s="25"/>
    </row>
    <row r="757" spans="5:6">
      <c r="E757" s="132"/>
      <c r="F757" s="25"/>
    </row>
    <row r="758" spans="5:6">
      <c r="E758" s="132"/>
      <c r="F758" s="25"/>
    </row>
    <row r="759" spans="5:6">
      <c r="E759" s="132"/>
      <c r="F759" s="25"/>
    </row>
    <row r="760" spans="5:6">
      <c r="E760" s="132"/>
      <c r="F760" s="25"/>
    </row>
    <row r="761" spans="5:6">
      <c r="E761" s="132"/>
      <c r="F761" s="25"/>
    </row>
    <row r="762" spans="5:6">
      <c r="E762" s="132"/>
      <c r="F762" s="25"/>
    </row>
    <row r="763" spans="5:6">
      <c r="E763" s="132"/>
      <c r="F763" s="25"/>
    </row>
    <row r="764" spans="5:6">
      <c r="E764" s="132"/>
      <c r="F764" s="25"/>
    </row>
    <row r="765" spans="5:6">
      <c r="E765" s="132"/>
      <c r="F765" s="25"/>
    </row>
    <row r="766" spans="5:6">
      <c r="E766" s="132"/>
      <c r="F766" s="25"/>
    </row>
    <row r="767" spans="5:6">
      <c r="E767" s="132"/>
      <c r="F767" s="25"/>
    </row>
    <row r="768" spans="5:6">
      <c r="E768" s="132"/>
      <c r="F768" s="25"/>
    </row>
    <row r="769" spans="5:6">
      <c r="E769" s="132"/>
      <c r="F769" s="25"/>
    </row>
    <row r="770" spans="5:6">
      <c r="E770" s="132"/>
      <c r="F770" s="25"/>
    </row>
    <row r="771" spans="5:6">
      <c r="E771" s="132"/>
      <c r="F771" s="25"/>
    </row>
    <row r="772" spans="5:6">
      <c r="E772" s="132"/>
      <c r="F772" s="25"/>
    </row>
    <row r="773" spans="5:6">
      <c r="E773" s="132"/>
      <c r="F773" s="25"/>
    </row>
    <row r="774" spans="5:6">
      <c r="E774" s="132"/>
      <c r="F774" s="25"/>
    </row>
    <row r="775" spans="5:6">
      <c r="E775" s="132"/>
      <c r="F775" s="25"/>
    </row>
    <row r="776" spans="5:6">
      <c r="E776" s="132"/>
      <c r="F776" s="25"/>
    </row>
    <row r="777" spans="5:6">
      <c r="E777" s="132"/>
      <c r="F777" s="25"/>
    </row>
    <row r="778" spans="5:6">
      <c r="E778" s="132"/>
      <c r="F778" s="25"/>
    </row>
    <row r="779" spans="5:6">
      <c r="E779" s="132"/>
      <c r="F779" s="25"/>
    </row>
    <row r="780" spans="5:6">
      <c r="E780" s="132"/>
      <c r="F780" s="25"/>
    </row>
    <row r="781" spans="5:6">
      <c r="E781" s="132"/>
      <c r="F781" s="25"/>
    </row>
    <row r="782" spans="5:6">
      <c r="E782" s="132"/>
      <c r="F782" s="25"/>
    </row>
    <row r="783" spans="5:6">
      <c r="E783" s="132"/>
      <c r="F783" s="25"/>
    </row>
    <row r="784" spans="5:6">
      <c r="E784" s="132"/>
      <c r="F784" s="25"/>
    </row>
    <row r="785" spans="5:6">
      <c r="E785" s="132"/>
      <c r="F785" s="25"/>
    </row>
    <row r="786" spans="5:6">
      <c r="E786" s="132"/>
      <c r="F786" s="25"/>
    </row>
    <row r="787" spans="5:6">
      <c r="E787" s="132"/>
      <c r="F787" s="25"/>
    </row>
    <row r="788" spans="5:6">
      <c r="E788" s="132"/>
      <c r="F788" s="25"/>
    </row>
    <row r="789" spans="5:6">
      <c r="E789" s="132"/>
      <c r="F789" s="25"/>
    </row>
    <row r="790" spans="5:6">
      <c r="E790" s="132"/>
      <c r="F790" s="25"/>
    </row>
    <row r="791" spans="5:6">
      <c r="E791" s="132"/>
      <c r="F791" s="25"/>
    </row>
    <row r="792" spans="5:6">
      <c r="E792" s="132"/>
      <c r="F792" s="25"/>
    </row>
    <row r="793" spans="5:6">
      <c r="E793" s="132"/>
      <c r="F793" s="25"/>
    </row>
    <row r="794" spans="5:6">
      <c r="E794" s="132"/>
      <c r="F794" s="25"/>
    </row>
    <row r="795" spans="5:6">
      <c r="E795" s="132"/>
      <c r="F795" s="25"/>
    </row>
    <row r="796" spans="5:6">
      <c r="E796" s="132"/>
      <c r="F796" s="25"/>
    </row>
    <row r="797" spans="5:6">
      <c r="E797" s="132"/>
      <c r="F797" s="25"/>
    </row>
    <row r="798" spans="5:6">
      <c r="E798" s="132"/>
      <c r="F798" s="25"/>
    </row>
    <row r="799" spans="5:6">
      <c r="E799" s="132"/>
      <c r="F799" s="25"/>
    </row>
    <row r="800" spans="5:6">
      <c r="E800" s="132"/>
      <c r="F800" s="25"/>
    </row>
    <row r="801" spans="5:6">
      <c r="E801" s="132"/>
      <c r="F801" s="25"/>
    </row>
    <row r="802" spans="5:6">
      <c r="E802" s="132"/>
      <c r="F802" s="25"/>
    </row>
    <row r="803" spans="5:6">
      <c r="E803" s="132"/>
      <c r="F803" s="25"/>
    </row>
    <row r="804" spans="5:6">
      <c r="E804" s="132"/>
      <c r="F804" s="25"/>
    </row>
    <row r="805" spans="5:6">
      <c r="E805" s="132"/>
      <c r="F805" s="25"/>
    </row>
    <row r="806" spans="5:6">
      <c r="E806" s="132"/>
      <c r="F806" s="25"/>
    </row>
    <row r="807" spans="5:6">
      <c r="E807" s="132"/>
      <c r="F807" s="25"/>
    </row>
    <row r="808" spans="5:6">
      <c r="E808" s="132"/>
      <c r="F808" s="25"/>
    </row>
    <row r="809" spans="5:6">
      <c r="E809" s="132"/>
      <c r="F809" s="25"/>
    </row>
    <row r="810" spans="5:6">
      <c r="E810" s="132"/>
      <c r="F810" s="25"/>
    </row>
    <row r="811" spans="5:6">
      <c r="E811" s="132"/>
      <c r="F811" s="25"/>
    </row>
    <row r="812" spans="5:6">
      <c r="E812" s="132"/>
      <c r="F812" s="25"/>
    </row>
    <row r="813" spans="5:6">
      <c r="E813" s="132"/>
      <c r="F813" s="25"/>
    </row>
    <row r="814" spans="5:6">
      <c r="E814" s="132"/>
      <c r="F814" s="25"/>
    </row>
    <row r="815" spans="5:6">
      <c r="E815" s="132"/>
      <c r="F815" s="25"/>
    </row>
    <row r="816" spans="5:6">
      <c r="E816" s="132"/>
      <c r="F816" s="25"/>
    </row>
    <row r="817" spans="5:6">
      <c r="E817" s="132"/>
      <c r="F817" s="25"/>
    </row>
    <row r="818" spans="5:6">
      <c r="E818" s="132"/>
      <c r="F818" s="25"/>
    </row>
    <row r="819" spans="5:6">
      <c r="E819" s="132"/>
      <c r="F819" s="25"/>
    </row>
    <row r="820" spans="5:6">
      <c r="E820" s="132"/>
      <c r="F820" s="25"/>
    </row>
    <row r="821" spans="5:6">
      <c r="E821" s="132"/>
      <c r="F821" s="25"/>
    </row>
    <row r="822" spans="5:6">
      <c r="E822" s="132"/>
      <c r="F822" s="25"/>
    </row>
    <row r="823" spans="5:6">
      <c r="E823" s="132"/>
      <c r="F823" s="25"/>
    </row>
    <row r="824" spans="5:6">
      <c r="E824" s="132"/>
      <c r="F824" s="25"/>
    </row>
    <row r="825" spans="5:6">
      <c r="E825" s="132"/>
      <c r="F825" s="25"/>
    </row>
    <row r="826" spans="5:6">
      <c r="E826" s="132"/>
      <c r="F826" s="25"/>
    </row>
    <row r="827" spans="5:6">
      <c r="E827" s="132"/>
      <c r="F827" s="25"/>
    </row>
    <row r="828" spans="5:6">
      <c r="E828" s="132"/>
      <c r="F828" s="25"/>
    </row>
    <row r="829" spans="5:6">
      <c r="E829" s="132"/>
      <c r="F829" s="25"/>
    </row>
    <row r="830" spans="5:6">
      <c r="E830" s="132"/>
      <c r="F830" s="25"/>
    </row>
    <row r="831" spans="5:6">
      <c r="E831" s="132"/>
      <c r="F831" s="25"/>
    </row>
    <row r="832" spans="5:6">
      <c r="E832" s="132"/>
      <c r="F832" s="25"/>
    </row>
    <row r="833" spans="5:6">
      <c r="E833" s="132"/>
      <c r="F833" s="25"/>
    </row>
    <row r="834" spans="5:6">
      <c r="E834" s="132"/>
      <c r="F834" s="25"/>
    </row>
    <row r="835" spans="5:6">
      <c r="E835" s="132"/>
      <c r="F835" s="25"/>
    </row>
    <row r="836" spans="5:6">
      <c r="E836" s="132"/>
      <c r="F836" s="25"/>
    </row>
    <row r="837" spans="5:6">
      <c r="E837" s="132"/>
      <c r="F837" s="25"/>
    </row>
    <row r="838" spans="5:6">
      <c r="E838" s="132"/>
      <c r="F838" s="25"/>
    </row>
    <row r="839" spans="5:6">
      <c r="E839" s="132"/>
      <c r="F839" s="25"/>
    </row>
    <row r="840" spans="5:6">
      <c r="E840" s="132"/>
      <c r="F840" s="25"/>
    </row>
    <row r="841" spans="5:6">
      <c r="E841" s="132"/>
      <c r="F841" s="25"/>
    </row>
    <row r="842" spans="5:6">
      <c r="E842" s="132"/>
      <c r="F842" s="25"/>
    </row>
    <row r="843" spans="5:6">
      <c r="E843" s="132"/>
      <c r="F843" s="25"/>
    </row>
    <row r="844" spans="5:6">
      <c r="E844" s="132"/>
      <c r="F844" s="25"/>
    </row>
    <row r="845" spans="5:6">
      <c r="E845" s="132"/>
      <c r="F845" s="25"/>
    </row>
    <row r="846" spans="5:6">
      <c r="E846" s="132"/>
      <c r="F846" s="25"/>
    </row>
    <row r="847" spans="5:6">
      <c r="E847" s="132"/>
      <c r="F847" s="25"/>
    </row>
    <row r="848" spans="5:6">
      <c r="E848" s="132"/>
      <c r="F848" s="25"/>
    </row>
    <row r="849" spans="5:6">
      <c r="E849" s="132"/>
      <c r="F849" s="25"/>
    </row>
    <row r="850" spans="5:6">
      <c r="E850" s="132"/>
      <c r="F850" s="25"/>
    </row>
    <row r="851" spans="5:6">
      <c r="E851" s="132"/>
      <c r="F851" s="25"/>
    </row>
    <row r="852" spans="5:6">
      <c r="E852" s="132"/>
      <c r="F852" s="25"/>
    </row>
    <row r="853" spans="5:6">
      <c r="E853" s="132"/>
      <c r="F853" s="25"/>
    </row>
    <row r="854" spans="5:6">
      <c r="E854" s="132"/>
      <c r="F854" s="25"/>
    </row>
    <row r="855" spans="5:6">
      <c r="E855" s="132"/>
      <c r="F855" s="25"/>
    </row>
    <row r="856" spans="5:6">
      <c r="E856" s="132"/>
      <c r="F856" s="25"/>
    </row>
    <row r="857" spans="5:6">
      <c r="E857" s="132"/>
      <c r="F857" s="25"/>
    </row>
    <row r="858" spans="5:6">
      <c r="E858" s="132"/>
      <c r="F858" s="25"/>
    </row>
    <row r="859" spans="5:6">
      <c r="E859" s="132"/>
      <c r="F859" s="25"/>
    </row>
    <row r="860" spans="5:6">
      <c r="E860" s="132"/>
      <c r="F860" s="25"/>
    </row>
    <row r="861" spans="5:6">
      <c r="E861" s="132"/>
      <c r="F861" s="25"/>
    </row>
    <row r="862" spans="5:6">
      <c r="E862" s="132"/>
      <c r="F862" s="25"/>
    </row>
    <row r="863" spans="5:6">
      <c r="E863" s="132"/>
      <c r="F863" s="25"/>
    </row>
    <row r="864" spans="5:6">
      <c r="E864" s="132"/>
      <c r="F864" s="25"/>
    </row>
    <row r="865" spans="5:6">
      <c r="E865" s="132"/>
      <c r="F865" s="25"/>
    </row>
    <row r="866" spans="5:6">
      <c r="E866" s="132"/>
      <c r="F866" s="25"/>
    </row>
    <row r="867" spans="5:6">
      <c r="E867" s="132"/>
      <c r="F867" s="25"/>
    </row>
    <row r="868" spans="5:6">
      <c r="E868" s="132"/>
      <c r="F868" s="25"/>
    </row>
    <row r="869" spans="5:6">
      <c r="E869" s="132"/>
      <c r="F869" s="25"/>
    </row>
    <row r="870" spans="5:6">
      <c r="E870" s="132"/>
      <c r="F870" s="25"/>
    </row>
    <row r="871" spans="5:6">
      <c r="E871" s="132"/>
      <c r="F871" s="25"/>
    </row>
    <row r="872" spans="5:6">
      <c r="E872" s="132"/>
      <c r="F872" s="25"/>
    </row>
    <row r="873" spans="5:6">
      <c r="E873" s="132"/>
      <c r="F873" s="25"/>
    </row>
    <row r="874" spans="5:6">
      <c r="E874" s="132"/>
      <c r="F874" s="25"/>
    </row>
    <row r="875" spans="5:6">
      <c r="E875" s="132"/>
      <c r="F875" s="25"/>
    </row>
    <row r="876" spans="5:6">
      <c r="E876" s="132"/>
      <c r="F876" s="25"/>
    </row>
    <row r="877" spans="5:6">
      <c r="E877" s="132"/>
      <c r="F877" s="25"/>
    </row>
    <row r="878" spans="5:6">
      <c r="E878" s="132"/>
      <c r="F878" s="25"/>
    </row>
    <row r="879" spans="5:6">
      <c r="E879" s="132"/>
      <c r="F879" s="25"/>
    </row>
    <row r="880" spans="5:6">
      <c r="E880" s="132"/>
      <c r="F880" s="25"/>
    </row>
    <row r="881" spans="5:6">
      <c r="E881" s="132"/>
      <c r="F881" s="25"/>
    </row>
    <row r="882" spans="5:6">
      <c r="E882" s="132"/>
      <c r="F882" s="25"/>
    </row>
    <row r="883" spans="5:6">
      <c r="E883" s="132"/>
      <c r="F883" s="25"/>
    </row>
    <row r="884" spans="5:6">
      <c r="E884" s="132"/>
      <c r="F884" s="25"/>
    </row>
    <row r="885" spans="5:6">
      <c r="E885" s="132"/>
      <c r="F885" s="25"/>
    </row>
    <row r="886" spans="5:6">
      <c r="E886" s="132"/>
      <c r="F886" s="25"/>
    </row>
    <row r="887" spans="5:6">
      <c r="E887" s="132"/>
      <c r="F887" s="25"/>
    </row>
    <row r="888" spans="5:6">
      <c r="E888" s="132"/>
      <c r="F888" s="25"/>
    </row>
    <row r="889" spans="5:6">
      <c r="E889" s="132"/>
      <c r="F889" s="25"/>
    </row>
    <row r="890" spans="5:6">
      <c r="E890" s="132"/>
      <c r="F890" s="25"/>
    </row>
    <row r="891" spans="5:6">
      <c r="E891" s="132"/>
      <c r="F891" s="25"/>
    </row>
    <row r="892" spans="5:6">
      <c r="E892" s="132"/>
      <c r="F892" s="25"/>
    </row>
    <row r="893" spans="5:6">
      <c r="E893" s="132"/>
      <c r="F893" s="25"/>
    </row>
    <row r="894" spans="5:6">
      <c r="E894" s="132"/>
      <c r="F894" s="25"/>
    </row>
    <row r="895" spans="5:6">
      <c r="E895" s="132"/>
      <c r="F895" s="25"/>
    </row>
    <row r="896" spans="5:6">
      <c r="E896" s="132"/>
      <c r="F896" s="25"/>
    </row>
    <row r="897" spans="5:6">
      <c r="E897" s="132"/>
      <c r="F897" s="25"/>
    </row>
    <row r="898" spans="5:6">
      <c r="E898" s="132"/>
      <c r="F898" s="25"/>
    </row>
    <row r="899" spans="5:6">
      <c r="E899" s="132"/>
      <c r="F899" s="25"/>
    </row>
    <row r="900" spans="5:6">
      <c r="E900" s="132"/>
      <c r="F900" s="25"/>
    </row>
    <row r="901" spans="5:6">
      <c r="E901" s="132"/>
      <c r="F901" s="25"/>
    </row>
    <row r="902" spans="5:6">
      <c r="E902" s="132"/>
      <c r="F902" s="25"/>
    </row>
    <row r="903" spans="5:6">
      <c r="E903" s="132"/>
      <c r="F903" s="25"/>
    </row>
    <row r="904" spans="5:6">
      <c r="E904" s="132"/>
      <c r="F904" s="25"/>
    </row>
    <row r="905" spans="5:6">
      <c r="E905" s="132"/>
      <c r="F905" s="25"/>
    </row>
    <row r="906" spans="5:6">
      <c r="E906" s="132"/>
      <c r="F906" s="25"/>
    </row>
    <row r="907" spans="5:6">
      <c r="E907" s="132"/>
      <c r="F907" s="25"/>
    </row>
    <row r="908" spans="5:6">
      <c r="E908" s="132"/>
      <c r="F908" s="25"/>
    </row>
    <row r="909" spans="5:6">
      <c r="E909" s="132"/>
      <c r="F909" s="25"/>
    </row>
    <row r="910" spans="5:6">
      <c r="E910" s="132"/>
      <c r="F910" s="25"/>
    </row>
    <row r="911" spans="5:6">
      <c r="E911" s="132"/>
      <c r="F911" s="25"/>
    </row>
    <row r="912" spans="5:6">
      <c r="E912" s="132"/>
      <c r="F912" s="25"/>
    </row>
    <row r="913" spans="5:6">
      <c r="E913" s="132"/>
      <c r="F913" s="25"/>
    </row>
    <row r="914" spans="5:6">
      <c r="E914" s="132"/>
      <c r="F914" s="25"/>
    </row>
    <row r="915" spans="5:6">
      <c r="E915" s="132"/>
      <c r="F915" s="25"/>
    </row>
    <row r="916" spans="5:6">
      <c r="E916" s="132"/>
      <c r="F916" s="25"/>
    </row>
    <row r="917" spans="5:6">
      <c r="E917" s="132"/>
      <c r="F917" s="25"/>
    </row>
    <row r="918" spans="5:6">
      <c r="E918" s="132"/>
      <c r="F918" s="25"/>
    </row>
    <row r="919" spans="5:6">
      <c r="E919" s="132"/>
      <c r="F919" s="25"/>
    </row>
    <row r="920" spans="5:6">
      <c r="E920" s="132"/>
      <c r="F920" s="25"/>
    </row>
    <row r="921" spans="5:6">
      <c r="E921" s="132"/>
      <c r="F921" s="25"/>
    </row>
    <row r="922" spans="5:6">
      <c r="E922" s="132"/>
      <c r="F922" s="25"/>
    </row>
    <row r="923" spans="5:6">
      <c r="E923" s="132"/>
      <c r="F923" s="25"/>
    </row>
    <row r="924" spans="5:6">
      <c r="E924" s="132"/>
      <c r="F924" s="25"/>
    </row>
    <row r="925" spans="5:6">
      <c r="E925" s="132"/>
      <c r="F925" s="25"/>
    </row>
    <row r="926" spans="5:6">
      <c r="E926" s="132"/>
      <c r="F926" s="25"/>
    </row>
    <row r="927" spans="5:6">
      <c r="E927" s="132"/>
      <c r="F927" s="25"/>
    </row>
    <row r="928" spans="5:6">
      <c r="E928" s="132"/>
      <c r="F928" s="25"/>
    </row>
    <row r="929" spans="5:6">
      <c r="E929" s="132"/>
      <c r="F929" s="25"/>
    </row>
    <row r="930" spans="5:6">
      <c r="E930" s="132"/>
      <c r="F930" s="25"/>
    </row>
    <row r="931" spans="5:6">
      <c r="E931" s="132"/>
      <c r="F931" s="25"/>
    </row>
    <row r="932" spans="5:6">
      <c r="E932" s="132"/>
      <c r="F932" s="25"/>
    </row>
    <row r="933" spans="5:6">
      <c r="E933" s="132"/>
      <c r="F933" s="25"/>
    </row>
    <row r="934" spans="5:6">
      <c r="E934" s="132"/>
      <c r="F934" s="25"/>
    </row>
    <row r="935" spans="5:6">
      <c r="E935" s="132"/>
      <c r="F935" s="25"/>
    </row>
    <row r="936" spans="5:6">
      <c r="E936" s="132"/>
      <c r="F936" s="25"/>
    </row>
    <row r="937" spans="5:6">
      <c r="E937" s="132"/>
      <c r="F937" s="25"/>
    </row>
    <row r="938" spans="5:6">
      <c r="E938" s="132"/>
      <c r="F938" s="25"/>
    </row>
    <row r="939" spans="5:6">
      <c r="E939" s="132"/>
      <c r="F939" s="25"/>
    </row>
    <row r="940" spans="5:6">
      <c r="E940" s="132"/>
      <c r="F940" s="25"/>
    </row>
    <row r="941" spans="5:6">
      <c r="E941" s="132"/>
      <c r="F941" s="25"/>
    </row>
    <row r="942" spans="5:6">
      <c r="E942" s="132"/>
      <c r="F942" s="25"/>
    </row>
    <row r="943" spans="5:6">
      <c r="E943" s="132"/>
      <c r="F943" s="25"/>
    </row>
    <row r="944" spans="5:6">
      <c r="E944" s="132"/>
      <c r="F944" s="25"/>
    </row>
    <row r="945" spans="5:6">
      <c r="E945" s="132"/>
      <c r="F945" s="25"/>
    </row>
    <row r="946" spans="5:6">
      <c r="E946" s="132"/>
      <c r="F946" s="25"/>
    </row>
    <row r="947" spans="5:6">
      <c r="E947" s="132"/>
      <c r="F947" s="25"/>
    </row>
    <row r="948" spans="5:6">
      <c r="E948" s="132"/>
      <c r="F948" s="25"/>
    </row>
    <row r="949" spans="5:6">
      <c r="E949" s="132"/>
      <c r="F949" s="25"/>
    </row>
    <row r="950" spans="5:6">
      <c r="E950" s="132"/>
      <c r="F950" s="25"/>
    </row>
    <row r="951" spans="5:6">
      <c r="E951" s="132"/>
      <c r="F951" s="25"/>
    </row>
    <row r="952" spans="5:6">
      <c r="E952" s="132"/>
      <c r="F952" s="25"/>
    </row>
    <row r="953" spans="5:6">
      <c r="E953" s="132"/>
      <c r="F953" s="25"/>
    </row>
    <row r="954" spans="5:6">
      <c r="E954" s="132"/>
      <c r="F954" s="25"/>
    </row>
    <row r="955" spans="5:6">
      <c r="E955" s="132"/>
      <c r="F955" s="25"/>
    </row>
    <row r="956" spans="5:6">
      <c r="E956" s="132"/>
      <c r="F956" s="25"/>
    </row>
    <row r="957" spans="5:6">
      <c r="E957" s="132"/>
      <c r="F957" s="25"/>
    </row>
    <row r="958" spans="5:6">
      <c r="E958" s="132"/>
      <c r="F958" s="25"/>
    </row>
    <row r="959" spans="5:6">
      <c r="E959" s="132"/>
      <c r="F959" s="25"/>
    </row>
    <row r="960" spans="5:6">
      <c r="E960" s="132"/>
      <c r="F960" s="25"/>
    </row>
    <row r="961" spans="5:6">
      <c r="E961" s="132"/>
      <c r="F961" s="25"/>
    </row>
    <row r="962" spans="5:6">
      <c r="E962" s="132"/>
      <c r="F962" s="25"/>
    </row>
    <row r="963" spans="5:6">
      <c r="E963" s="132"/>
      <c r="F963" s="25"/>
    </row>
    <row r="964" spans="5:6">
      <c r="E964" s="132"/>
      <c r="F964" s="25"/>
    </row>
    <row r="965" spans="5:6">
      <c r="E965" s="132"/>
      <c r="F965" s="25"/>
    </row>
    <row r="966" spans="5:6">
      <c r="E966" s="132"/>
      <c r="F966" s="25"/>
    </row>
    <row r="967" spans="5:6">
      <c r="E967" s="132"/>
      <c r="F967" s="25"/>
    </row>
    <row r="968" spans="5:6">
      <c r="E968" s="132"/>
      <c r="F968" s="25"/>
    </row>
    <row r="969" spans="5:6">
      <c r="E969" s="132"/>
      <c r="F969" s="25"/>
    </row>
    <row r="970" spans="5:6">
      <c r="E970" s="132"/>
      <c r="F970" s="25"/>
    </row>
    <row r="971" spans="5:6">
      <c r="E971" s="132"/>
      <c r="F971" s="25"/>
    </row>
    <row r="972" spans="5:6">
      <c r="E972" s="132"/>
      <c r="F972" s="25"/>
    </row>
    <row r="973" spans="5:6">
      <c r="E973" s="132"/>
      <c r="F973" s="25"/>
    </row>
    <row r="974" spans="5:6">
      <c r="E974" s="132"/>
      <c r="F974" s="25"/>
    </row>
    <row r="975" spans="5:6">
      <c r="E975" s="132"/>
      <c r="F975" s="25"/>
    </row>
    <row r="976" spans="5:6">
      <c r="E976" s="132"/>
      <c r="F976" s="25"/>
    </row>
    <row r="977" spans="5:6">
      <c r="E977" s="132"/>
      <c r="F977" s="25"/>
    </row>
    <row r="978" spans="5:6">
      <c r="E978" s="132"/>
      <c r="F978" s="25"/>
    </row>
    <row r="979" spans="5:6">
      <c r="E979" s="132"/>
      <c r="F979" s="25"/>
    </row>
    <row r="980" spans="5:6">
      <c r="E980" s="132"/>
      <c r="F980" s="25"/>
    </row>
    <row r="981" spans="5:6">
      <c r="E981" s="132"/>
      <c r="F981" s="25"/>
    </row>
    <row r="982" spans="5:6">
      <c r="E982" s="132"/>
      <c r="F982" s="25"/>
    </row>
    <row r="983" spans="5:6">
      <c r="E983" s="132"/>
      <c r="F983" s="25"/>
    </row>
    <row r="984" spans="5:6">
      <c r="E984" s="132"/>
      <c r="F984" s="25"/>
    </row>
    <row r="985" spans="5:6">
      <c r="E985" s="132"/>
      <c r="F985" s="25"/>
    </row>
    <row r="986" spans="5:6">
      <c r="E986" s="132"/>
      <c r="F986" s="25"/>
    </row>
    <row r="987" spans="5:6">
      <c r="E987" s="132"/>
      <c r="F987" s="25"/>
    </row>
    <row r="988" spans="5:6">
      <c r="E988" s="132"/>
      <c r="F988" s="25"/>
    </row>
    <row r="989" spans="5:6">
      <c r="E989" s="132"/>
      <c r="F989" s="25"/>
    </row>
    <row r="990" spans="5:6">
      <c r="E990" s="132"/>
      <c r="F990" s="25"/>
    </row>
    <row r="991" spans="5:6">
      <c r="E991" s="132"/>
      <c r="F991" s="25"/>
    </row>
    <row r="992" spans="5:6">
      <c r="E992" s="132"/>
      <c r="F992" s="25"/>
    </row>
    <row r="993" spans="5:6">
      <c r="E993" s="132"/>
      <c r="F993" s="25"/>
    </row>
    <row r="994" spans="5:6">
      <c r="E994" s="132"/>
      <c r="F994" s="25"/>
    </row>
    <row r="995" spans="5:6">
      <c r="E995" s="132"/>
      <c r="F995" s="25"/>
    </row>
    <row r="996" spans="5:6">
      <c r="E996" s="132"/>
      <c r="F996" s="25"/>
    </row>
    <row r="997" spans="5:6">
      <c r="E997" s="132"/>
      <c r="F997" s="25"/>
    </row>
    <row r="998" spans="5:6">
      <c r="E998" s="132"/>
      <c r="F998" s="25"/>
    </row>
    <row r="999" spans="5:6">
      <c r="E999" s="132"/>
      <c r="F999" s="25"/>
    </row>
    <row r="1000" spans="5:6">
      <c r="E1000" s="132"/>
      <c r="F1000" s="25"/>
    </row>
    <row r="1001" spans="5:6">
      <c r="E1001" s="132"/>
      <c r="F1001" s="25"/>
    </row>
    <row r="1002" spans="5:6">
      <c r="E1002" s="132"/>
      <c r="F1002" s="25"/>
    </row>
    <row r="1003" spans="5:6">
      <c r="E1003" s="132"/>
      <c r="F1003" s="25"/>
    </row>
    <row r="1004" spans="5:6">
      <c r="E1004" s="132"/>
      <c r="F1004" s="25"/>
    </row>
    <row r="1005" spans="5:6">
      <c r="E1005" s="132"/>
      <c r="F1005" s="25"/>
    </row>
    <row r="1006" spans="5:6">
      <c r="E1006" s="132"/>
      <c r="F1006" s="25"/>
    </row>
    <row r="1007" spans="5:6">
      <c r="E1007" s="132"/>
      <c r="F1007" s="25"/>
    </row>
    <row r="1008" spans="5:6">
      <c r="E1008" s="132"/>
      <c r="F1008" s="25"/>
    </row>
    <row r="1009" spans="5:6">
      <c r="E1009" s="132"/>
      <c r="F1009" s="25"/>
    </row>
    <row r="1010" spans="5:6">
      <c r="E1010" s="132"/>
      <c r="F1010" s="25"/>
    </row>
    <row r="1011" spans="5:6">
      <c r="E1011" s="132"/>
      <c r="F1011" s="25"/>
    </row>
    <row r="1012" spans="5:6">
      <c r="E1012" s="132"/>
      <c r="F1012" s="25"/>
    </row>
    <row r="1013" spans="5:6">
      <c r="E1013" s="132"/>
      <c r="F1013" s="25"/>
    </row>
    <row r="1014" spans="5:6">
      <c r="E1014" s="132"/>
      <c r="F1014" s="25"/>
    </row>
    <row r="1015" spans="5:6">
      <c r="E1015" s="132"/>
      <c r="F1015" s="25"/>
    </row>
    <row r="1016" spans="5:6">
      <c r="E1016" s="132"/>
      <c r="F1016" s="25"/>
    </row>
    <row r="1017" spans="5:6">
      <c r="E1017" s="132"/>
      <c r="F1017" s="25"/>
    </row>
    <row r="1018" spans="5:6">
      <c r="E1018" s="132"/>
      <c r="F1018" s="25"/>
    </row>
    <row r="1019" spans="5:6">
      <c r="E1019" s="132"/>
      <c r="F1019" s="25"/>
    </row>
    <row r="1020" spans="5:6">
      <c r="E1020" s="132"/>
      <c r="F1020" s="25"/>
    </row>
    <row r="1021" spans="5:6">
      <c r="E1021" s="132"/>
      <c r="F1021" s="25"/>
    </row>
    <row r="1022" spans="5:6">
      <c r="E1022" s="132"/>
      <c r="F1022" s="25"/>
    </row>
    <row r="1023" spans="5:6">
      <c r="E1023" s="132"/>
      <c r="F1023" s="25"/>
    </row>
    <row r="1024" spans="5:6">
      <c r="E1024" s="132"/>
      <c r="F1024" s="25"/>
    </row>
    <row r="1025" spans="5:6">
      <c r="E1025" s="132"/>
      <c r="F1025" s="25"/>
    </row>
    <row r="1026" spans="5:6">
      <c r="E1026" s="132"/>
      <c r="F1026" s="25"/>
    </row>
    <row r="1027" spans="5:6">
      <c r="E1027" s="132"/>
      <c r="F1027" s="25"/>
    </row>
    <row r="1028" spans="5:6">
      <c r="E1028" s="132"/>
      <c r="F1028" s="25"/>
    </row>
    <row r="1029" spans="5:6">
      <c r="E1029" s="132"/>
      <c r="F1029" s="25"/>
    </row>
    <row r="1030" spans="5:6">
      <c r="E1030" s="132"/>
      <c r="F1030" s="25"/>
    </row>
    <row r="1031" spans="5:6">
      <c r="E1031" s="132"/>
      <c r="F1031" s="25"/>
    </row>
    <row r="1032" spans="5:6">
      <c r="E1032" s="132"/>
      <c r="F1032" s="25"/>
    </row>
    <row r="1033" spans="5:6">
      <c r="E1033" s="132"/>
      <c r="F1033" s="25"/>
    </row>
    <row r="1034" spans="5:6">
      <c r="E1034" s="132"/>
      <c r="F1034" s="25"/>
    </row>
    <row r="1035" spans="5:6">
      <c r="E1035" s="132"/>
      <c r="F1035" s="25"/>
    </row>
    <row r="1036" spans="5:6">
      <c r="E1036" s="132"/>
      <c r="F1036" s="25"/>
    </row>
    <row r="1037" spans="5:6">
      <c r="E1037" s="132"/>
      <c r="F1037" s="25"/>
    </row>
    <row r="1038" spans="5:6">
      <c r="E1038" s="132"/>
      <c r="F1038" s="25"/>
    </row>
    <row r="1039" spans="5:6">
      <c r="E1039" s="132"/>
      <c r="F1039" s="25"/>
    </row>
    <row r="1040" spans="5:6">
      <c r="E1040" s="132"/>
      <c r="F1040" s="25"/>
    </row>
    <row r="1041" spans="5:6">
      <c r="E1041" s="132"/>
      <c r="F1041" s="25"/>
    </row>
    <row r="1042" spans="5:6">
      <c r="E1042" s="132"/>
      <c r="F1042" s="25"/>
    </row>
    <row r="1043" spans="5:6">
      <c r="E1043" s="132"/>
      <c r="F1043" s="25"/>
    </row>
    <row r="1044" spans="5:6">
      <c r="E1044" s="132"/>
      <c r="F1044" s="25"/>
    </row>
    <row r="1045" spans="5:6">
      <c r="E1045" s="132"/>
      <c r="F1045" s="25"/>
    </row>
    <row r="1046" spans="5:6">
      <c r="E1046" s="132"/>
      <c r="F1046" s="25"/>
    </row>
    <row r="1047" spans="5:6">
      <c r="E1047" s="132"/>
      <c r="F1047" s="25"/>
    </row>
    <row r="1048" spans="5:6">
      <c r="E1048" s="132"/>
      <c r="F1048" s="25"/>
    </row>
    <row r="1049" spans="5:6">
      <c r="E1049" s="132"/>
      <c r="F1049" s="25"/>
    </row>
    <row r="1050" spans="5:6">
      <c r="E1050" s="132"/>
      <c r="F1050" s="25"/>
    </row>
    <row r="1051" spans="5:6">
      <c r="E1051" s="132"/>
      <c r="F1051" s="25"/>
    </row>
    <row r="1052" spans="5:6">
      <c r="E1052" s="132"/>
      <c r="F1052" s="25"/>
    </row>
    <row r="1053" spans="5:6">
      <c r="E1053" s="132"/>
      <c r="F1053" s="25"/>
    </row>
    <row r="1054" spans="5:6">
      <c r="E1054" s="132"/>
      <c r="F1054" s="25"/>
    </row>
    <row r="1055" spans="5:6">
      <c r="E1055" s="132"/>
      <c r="F1055" s="25"/>
    </row>
    <row r="1056" spans="5:6">
      <c r="E1056" s="132"/>
      <c r="F1056" s="25"/>
    </row>
    <row r="1057" spans="5:6">
      <c r="E1057" s="132"/>
      <c r="F1057" s="25"/>
    </row>
    <row r="1058" spans="5:6">
      <c r="E1058" s="132"/>
      <c r="F1058" s="25"/>
    </row>
    <row r="1059" spans="5:6">
      <c r="E1059" s="132"/>
      <c r="F1059" s="25"/>
    </row>
    <row r="1060" spans="5:6">
      <c r="E1060" s="132"/>
      <c r="F1060" s="25"/>
    </row>
    <row r="1061" spans="5:6">
      <c r="E1061" s="132"/>
      <c r="F1061" s="25"/>
    </row>
    <row r="1062" spans="5:6">
      <c r="E1062" s="132"/>
      <c r="F1062" s="25"/>
    </row>
    <row r="1063" spans="5:6">
      <c r="E1063" s="132"/>
      <c r="F1063" s="25"/>
    </row>
    <row r="1064" spans="5:6">
      <c r="E1064" s="132"/>
      <c r="F1064" s="25"/>
    </row>
    <row r="1065" spans="5:6">
      <c r="E1065" s="132"/>
      <c r="F1065" s="25"/>
    </row>
    <row r="1066" spans="5:6">
      <c r="E1066" s="132"/>
      <c r="F1066" s="25"/>
    </row>
    <row r="1067" spans="5:6">
      <c r="E1067" s="132"/>
      <c r="F1067" s="25"/>
    </row>
    <row r="1068" spans="5:6">
      <c r="E1068" s="132"/>
      <c r="F1068" s="25"/>
    </row>
    <row r="1069" spans="5:6">
      <c r="E1069" s="132"/>
      <c r="F1069" s="25"/>
    </row>
    <row r="1070" spans="5:6">
      <c r="E1070" s="132"/>
      <c r="F1070" s="25"/>
    </row>
    <row r="1071" spans="5:6">
      <c r="E1071" s="132"/>
      <c r="F1071" s="25"/>
    </row>
    <row r="1072" spans="5:6">
      <c r="E1072" s="132"/>
      <c r="F1072" s="25"/>
    </row>
    <row r="1073" spans="5:6">
      <c r="E1073" s="132"/>
      <c r="F1073" s="25"/>
    </row>
    <row r="1074" spans="5:6">
      <c r="E1074" s="132"/>
      <c r="F1074" s="25"/>
    </row>
    <row r="1075" spans="5:6">
      <c r="E1075" s="132"/>
      <c r="F1075" s="25"/>
    </row>
    <row r="1076" spans="5:6">
      <c r="E1076" s="132"/>
      <c r="F1076" s="25"/>
    </row>
    <row r="1077" spans="5:6">
      <c r="E1077" s="132"/>
      <c r="F1077" s="25"/>
    </row>
    <row r="1078" spans="5:6">
      <c r="E1078" s="132"/>
      <c r="F1078" s="25"/>
    </row>
    <row r="1079" spans="5:6">
      <c r="E1079" s="132"/>
      <c r="F1079" s="25"/>
    </row>
    <row r="1080" spans="5:6">
      <c r="E1080" s="132"/>
      <c r="F1080" s="25"/>
    </row>
    <row r="1081" spans="5:6">
      <c r="E1081" s="132"/>
      <c r="F1081" s="25"/>
    </row>
  </sheetData>
  <dataConsolidate/>
  <mergeCells count="24">
    <mergeCell ref="B95:F95"/>
    <mergeCell ref="B98:F98"/>
    <mergeCell ref="B9:F9"/>
    <mergeCell ref="B1:F1"/>
    <mergeCell ref="B2:F2"/>
    <mergeCell ref="B3:F3"/>
    <mergeCell ref="B4:F4"/>
    <mergeCell ref="B6:B8"/>
    <mergeCell ref="B105:F105"/>
    <mergeCell ref="B110:F110"/>
    <mergeCell ref="B113:F113"/>
    <mergeCell ref="B86:F86"/>
    <mergeCell ref="B13:F13"/>
    <mergeCell ref="B16:F16"/>
    <mergeCell ref="B19:F19"/>
    <mergeCell ref="B22:F22"/>
    <mergeCell ref="B38:F38"/>
    <mergeCell ref="B51:F51"/>
    <mergeCell ref="B59:F59"/>
    <mergeCell ref="B67:F67"/>
    <mergeCell ref="B74:F74"/>
    <mergeCell ref="B79:F79"/>
    <mergeCell ref="B83:F83"/>
    <mergeCell ref="B92:F92"/>
  </mergeCells>
  <pageMargins left="0.42" right="0.28000000000000003" top="0.7" bottom="0.55118110236220474" header="0.45" footer="0.27559055118110237"/>
  <pageSetup paperSize="9" scale="58" fitToHeight="11" orientation="portrait" r:id="rId1"/>
  <headerFooter alignWithMargins="0">
    <oddFooter>&amp;Rстр &amp;P из &amp;N</oddFooter>
  </headerFooter>
  <rowBreaks count="1" manualBreakCount="1">
    <brk id="73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Оглавление</vt:lpstr>
      <vt:lpstr>Общестроительная изоляция</vt:lpstr>
      <vt:lpstr>Изоляция для НФС</vt:lpstr>
      <vt:lpstr>Изоляция для СФТК</vt:lpstr>
      <vt:lpstr>Изоляция для кровель</vt:lpstr>
      <vt:lpstr>Система РУФУКЛОН</vt:lpstr>
      <vt:lpstr>Изоляция ж-б и сэндвич-панелей</vt:lpstr>
      <vt:lpstr>Сопутствующая продукция</vt:lpstr>
      <vt:lpstr>ROCKROOF</vt:lpstr>
      <vt:lpstr>ROCKROOF!Заголовки_для_печати</vt:lpstr>
      <vt:lpstr>'Изоляция для кровель'!Заголовки_для_печати</vt:lpstr>
      <vt:lpstr>'Изоляция для НФС'!Заголовки_для_печати</vt:lpstr>
      <vt:lpstr>'Изоляция для СФТК'!Заголовки_для_печати</vt:lpstr>
      <vt:lpstr>'Общестроительная изоляция'!Заголовки_для_печати</vt:lpstr>
      <vt:lpstr>'Сопутствующая продукция'!Заголовки_для_печати</vt:lpstr>
      <vt:lpstr>ROCKROOF!Область_печати</vt:lpstr>
      <vt:lpstr>'Изоляция для кровель'!Область_печати</vt:lpstr>
      <vt:lpstr>'Изоляция для СФТК'!Область_печати</vt:lpstr>
      <vt:lpstr>'Изоляция ж-б и сэндвич-панелей'!Область_печати</vt:lpstr>
      <vt:lpstr>'Общестроительная изоляция'!Область_печати</vt:lpstr>
      <vt:lpstr>Оглавление!Область_печати</vt:lpstr>
      <vt:lpstr>'Система РУФУКЛОН'!Область_печати</vt:lpstr>
      <vt:lpstr>'Сопутствующая продукция'!Область_печати</vt:lpstr>
    </vt:vector>
  </TitlesOfParts>
  <Company>Rockwool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Кровяков Артем Владимирович</cp:lastModifiedBy>
  <cp:lastPrinted>2018-05-23T06:19:22Z</cp:lastPrinted>
  <dcterms:created xsi:type="dcterms:W3CDTF">2003-09-03T12:54:23Z</dcterms:created>
  <dcterms:modified xsi:type="dcterms:W3CDTF">2018-07-16T13:46:09Z</dcterms:modified>
</cp:coreProperties>
</file>